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force\Desktop\Financijski plan 2021-2023\"/>
    </mc:Choice>
  </mc:AlternateContent>
  <bookViews>
    <workbookView minimized="1" xWindow="-120" yWindow="-120" windowWidth="23250" windowHeight="13170" activeTab="2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Prihodi'!$A$2:$F$105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0">'Sažetak općeg dijela'!$A$2:$H$26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B18" i="2" s="1"/>
  <c r="F17" i="2"/>
  <c r="G17" i="2"/>
  <c r="Y18" i="3"/>
  <c r="Y9" i="3" s="1"/>
  <c r="Y8" i="3" s="1"/>
  <c r="Y7" i="3" s="1"/>
  <c r="Q18" i="3"/>
  <c r="Q9" i="3" s="1"/>
  <c r="Q8" i="3" s="1"/>
  <c r="Q7" i="3" s="1"/>
  <c r="G7" i="3"/>
  <c r="V162" i="3"/>
  <c r="V81" i="3"/>
  <c r="V18" i="3"/>
  <c r="V9" i="3" s="1"/>
  <c r="V8" i="3" s="1"/>
  <c r="V7" i="3" s="1"/>
  <c r="D7" i="3"/>
  <c r="G9" i="3"/>
  <c r="C141" i="3"/>
  <c r="D140" i="3"/>
  <c r="C151" i="3"/>
  <c r="C150" i="3"/>
  <c r="D150" i="3"/>
  <c r="C140" i="3" l="1"/>
  <c r="C30" i="3" l="1"/>
  <c r="C29" i="3"/>
  <c r="G111" i="3"/>
  <c r="I18" i="3" l="1"/>
  <c r="I9" i="3" s="1"/>
  <c r="I8" i="3" s="1"/>
  <c r="I7" i="3" s="1"/>
  <c r="G162" i="3"/>
  <c r="G81" i="3"/>
  <c r="G73" i="3"/>
  <c r="G18" i="3"/>
  <c r="G10" i="3"/>
  <c r="F162" i="3"/>
  <c r="F81" i="3"/>
  <c r="F18" i="3"/>
  <c r="F9" i="3" s="1"/>
  <c r="E18" i="3"/>
  <c r="D194" i="3"/>
  <c r="D162" i="3"/>
  <c r="D153" i="3" s="1"/>
  <c r="D46" i="3"/>
  <c r="D18" i="3"/>
  <c r="D152" i="3" l="1"/>
  <c r="C73" i="3"/>
  <c r="C71" i="3"/>
  <c r="F8" i="3"/>
  <c r="F7" i="3" s="1"/>
  <c r="C10" i="3"/>
  <c r="G8" i="3"/>
  <c r="C46" i="3"/>
  <c r="C81" i="3"/>
  <c r="C18" i="3"/>
  <c r="E9" i="3"/>
  <c r="E8" i="3" s="1"/>
  <c r="E7" i="3" s="1"/>
  <c r="C162" i="3"/>
  <c r="C153" i="3" s="1"/>
  <c r="D9" i="3"/>
  <c r="D8" i="3" s="1"/>
  <c r="C9" i="3" l="1"/>
  <c r="C7" i="3"/>
  <c r="C8" i="3"/>
  <c r="C83" i="3"/>
  <c r="C86" i="3"/>
  <c r="C88" i="3"/>
  <c r="C89" i="3"/>
  <c r="C90" i="3"/>
  <c r="C95" i="3"/>
  <c r="C100" i="3"/>
  <c r="C195" i="3"/>
  <c r="C68" i="3"/>
  <c r="C69" i="3"/>
  <c r="C45" i="3"/>
  <c r="C47" i="3"/>
  <c r="C56" i="3"/>
  <c r="C36" i="3"/>
  <c r="C37" i="3"/>
  <c r="C38" i="3"/>
  <c r="C41" i="3"/>
  <c r="C42" i="3"/>
  <c r="C43" i="3"/>
  <c r="C44" i="3"/>
  <c r="C33" i="3"/>
  <c r="C35" i="3"/>
  <c r="C32" i="3"/>
  <c r="C31" i="3"/>
  <c r="C27" i="3"/>
  <c r="C26" i="3"/>
  <c r="C25" i="3"/>
  <c r="C24" i="3"/>
  <c r="C23" i="3"/>
  <c r="C21" i="3"/>
  <c r="C20" i="3"/>
  <c r="C19" i="3"/>
  <c r="C16" i="3"/>
  <c r="C14" i="3"/>
  <c r="C11" i="3"/>
  <c r="C55" i="3" l="1"/>
  <c r="C194" i="3"/>
  <c r="C152" i="3" s="1"/>
  <c r="B50" i="2" l="1"/>
  <c r="D62" i="6"/>
  <c r="D90" i="6"/>
  <c r="B34" i="2" l="1"/>
  <c r="D9" i="7"/>
  <c r="D54" i="7"/>
  <c r="H22" i="9" l="1"/>
  <c r="G22" i="9"/>
  <c r="F22" i="9"/>
  <c r="H24" i="9"/>
  <c r="F24" i="9" l="1"/>
  <c r="G24" i="9"/>
  <c r="D80" i="6"/>
  <c r="D74" i="6"/>
  <c r="D72" i="6"/>
  <c r="D67" i="6"/>
  <c r="D66" i="6" s="1"/>
  <c r="D56" i="6"/>
  <c r="D55" i="6" s="1"/>
  <c r="A14" i="7" l="1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D83" i="7"/>
  <c r="D82" i="7" s="1"/>
  <c r="D81" i="7" s="1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5" i="7"/>
  <c r="A64" i="7"/>
  <c r="A63" i="7"/>
  <c r="D62" i="7"/>
  <c r="D61" i="7" s="1"/>
  <c r="D60" i="7" s="1"/>
  <c r="A62" i="7"/>
  <c r="A61" i="7"/>
  <c r="A60" i="7"/>
  <c r="A59" i="7"/>
  <c r="A58" i="7"/>
  <c r="A57" i="7"/>
  <c r="D53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D37" i="7"/>
  <c r="A37" i="7"/>
  <c r="A36" i="7"/>
  <c r="A35" i="7"/>
  <c r="A13" i="7"/>
  <c r="A12" i="7"/>
  <c r="A10" i="7"/>
  <c r="A9" i="7"/>
  <c r="A8" i="7"/>
  <c r="A7" i="7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0" i="6"/>
  <c r="A89" i="6"/>
  <c r="A88" i="6"/>
  <c r="A87" i="6"/>
  <c r="A86" i="6"/>
  <c r="A85" i="6"/>
  <c r="A84" i="6"/>
  <c r="A83" i="6"/>
  <c r="A82" i="6"/>
  <c r="A81" i="6"/>
  <c r="A80" i="6"/>
  <c r="D78" i="6"/>
  <c r="D77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A63" i="6"/>
  <c r="A62" i="6"/>
  <c r="A61" i="6"/>
  <c r="A54" i="6"/>
  <c r="A53" i="6"/>
  <c r="A52" i="6"/>
  <c r="A51" i="6"/>
  <c r="D50" i="6"/>
  <c r="A50" i="6"/>
  <c r="A49" i="6"/>
  <c r="D48" i="6"/>
  <c r="A48" i="6"/>
  <c r="A47" i="6"/>
  <c r="A46" i="6"/>
  <c r="A45" i="6"/>
  <c r="A44" i="6"/>
  <c r="A43" i="6"/>
  <c r="A42" i="6"/>
  <c r="A41" i="6"/>
  <c r="A40" i="6"/>
  <c r="D39" i="6"/>
  <c r="A39" i="6"/>
  <c r="A38" i="6"/>
  <c r="D37" i="6"/>
  <c r="A37" i="6"/>
  <c r="A36" i="6"/>
  <c r="A35" i="6"/>
  <c r="A34" i="6"/>
  <c r="A33" i="6"/>
  <c r="A32" i="6"/>
  <c r="A31" i="6"/>
  <c r="A30" i="6"/>
  <c r="A29" i="6"/>
  <c r="A28" i="6"/>
  <c r="D27" i="6"/>
  <c r="A27" i="6"/>
  <c r="A26" i="6"/>
  <c r="A25" i="6"/>
  <c r="A24" i="6"/>
  <c r="A23" i="6"/>
  <c r="A22" i="6"/>
  <c r="A21" i="6"/>
  <c r="D20" i="6"/>
  <c r="A20" i="6"/>
  <c r="A19" i="6"/>
  <c r="A18" i="6"/>
  <c r="A17" i="6"/>
  <c r="A16" i="6"/>
  <c r="D15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D14" i="6" l="1"/>
  <c r="D3" i="6" s="1"/>
  <c r="D4" i="6"/>
  <c r="D61" i="6"/>
  <c r="D47" i="6"/>
  <c r="D36" i="7"/>
  <c r="D8" i="7"/>
  <c r="D35" i="7" l="1"/>
  <c r="D3" i="7" s="1"/>
</calcChain>
</file>

<file path=xl/sharedStrings.xml><?xml version="1.0" encoding="utf-8"?>
<sst xmlns="http://schemas.openxmlformats.org/spreadsheetml/2006/main" count="820" uniqueCount="381">
  <si>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</si>
  <si>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</si>
  <si>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</si>
  <si>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</si>
  <si>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</si>
  <si>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</si>
  <si>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</si>
  <si>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</si>
  <si>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</si>
  <si>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</si>
  <si>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</si>
  <si>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</si>
  <si>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</si>
  <si>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</si>
  <si>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</si>
  <si>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</si>
  <si>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</si>
  <si>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</si>
  <si>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</si>
  <si>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</si>
  <si>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</si>
  <si>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</si>
  <si>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</si>
  <si>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</si>
  <si>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</si>
  <si>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</si>
  <si>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</si>
  <si>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</si>
  <si>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</si>
  <si>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</si>
  <si>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</si>
  <si>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</si>
  <si>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</si>
  <si>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</si>
  <si>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</si>
  <si>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</si>
  <si>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</si>
  <si>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</si>
  <si>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</si>
  <si>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</si>
  <si>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</si>
  <si>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</si>
  <si>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</si>
  <si>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</si>
  <si>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</si>
  <si>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</si>
  <si>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</si>
  <si>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</si>
  <si>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</si>
  <si>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</si>
  <si>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</si>
  <si>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</si>
  <si>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</si>
  <si>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</si>
  <si>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</si>
  <si>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</si>
  <si>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</si>
  <si>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</si>
  <si>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</si>
  <si>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</si>
  <si>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</si>
  <si>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</si>
  <si>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</si>
  <si>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</si>
  <si>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</si>
  <si>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</si>
  <si>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</si>
  <si>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</si>
  <si>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</si>
  <si>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</si>
  <si>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</si>
  <si>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</si>
  <si>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</si>
  <si>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</si>
  <si>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</si>
  <si>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</si>
  <si>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</si>
  <si>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</si>
  <si>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</si>
  <si>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</si>
  <si>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</si>
  <si>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</si>
  <si>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</si>
  <si>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</si>
  <si>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</si>
  <si>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</si>
  <si>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</si>
  <si>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</si>
  <si>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</si>
  <si>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</si>
  <si>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</si>
  <si>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</si>
  <si>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</si>
  <si>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</si>
  <si>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</si>
  <si>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</si>
  <si>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</si>
  <si>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</si>
  <si>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</si>
  <si>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</si>
  <si>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</si>
  <si>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</si>
  <si>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</si>
  <si>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</si>
  <si>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</si>
  <si>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</si>
  <si>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</si>
  <si>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</si>
  <si>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</si>
  <si>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</si>
  <si>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</si>
  <si>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</si>
  <si>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</si>
  <si>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</si>
  <si>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</si>
  <si>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</si>
  <si>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</si>
  <si>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</si>
  <si>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</si>
  <si>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</si>
  <si>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</si>
  <si>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</si>
  <si>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</si>
  <si>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</si>
  <si>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</si>
  <si>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</si>
  <si>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</si>
  <si>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</si>
  <si>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</si>
  <si>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</si>
  <si>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</si>
  <si>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</si>
  <si>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</si>
  <si>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</si>
  <si>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</si>
  <si>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</si>
  <si>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</si>
  <si>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</si>
  <si>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</si>
  <si>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</si>
  <si>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</si>
  <si>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</si>
  <si>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</si>
  <si>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</si>
  <si>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</si>
  <si>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</si>
  <si>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</si>
  <si>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</si>
  <si>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</si>
  <si>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</si>
  <si>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</si>
  <si>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</si>
  <si>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</si>
  <si>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</si>
  <si>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</si>
  <si>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</si>
  <si>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</si>
  <si>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</si>
  <si>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</si>
  <si>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</si>
  <si>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</si>
  <si>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</si>
  <si>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</si>
  <si>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</si>
  <si>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</si>
  <si>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</si>
  <si>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</si>
  <si>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</si>
  <si>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</si>
  <si>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</si>
  <si>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</si>
  <si>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</si>
  <si>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</si>
  <si>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</si>
  <si>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</si>
  <si>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</si>
  <si>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</si>
  <si>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</si>
  <si>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</si>
  <si>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</si>
  <si>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</si>
  <si>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</si>
  <si>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</si>
  <si>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</si>
  <si>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</si>
  <si>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</si>
  <si>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</si>
  <si>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</si>
  <si>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</si>
  <si>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</si>
  <si>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</si>
  <si>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</si>
  <si>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</si>
  <si>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</si>
  <si>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</si>
  <si>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</si>
  <si>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</si>
  <si>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</si>
  <si>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</si>
  <si>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</si>
  <si>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</si>
  <si>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</si>
  <si>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</si>
  <si>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</si>
  <si>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</si>
  <si>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</si>
  <si>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</si>
  <si>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</si>
  <si>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</si>
  <si>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</si>
  <si>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</si>
  <si>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</si>
  <si>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</si>
  <si>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</si>
  <si>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</si>
  <si>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</si>
  <si>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</si>
  <si>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</si>
  <si>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</si>
  <si>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</si>
  <si>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</si>
  <si>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</si>
  <si>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</si>
  <si>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</si>
  <si>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</si>
  <si>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</si>
  <si>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</si>
  <si>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</si>
  <si>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</si>
  <si>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</si>
  <si>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</si>
  <si>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</si>
  <si>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</si>
  <si>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</si>
  <si>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</si>
  <si>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</si>
  <si>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</si>
  <si>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</si>
  <si>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</si>
  <si>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</si>
  <si>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</si>
  <si>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</si>
  <si>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</si>
  <si>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</si>
  <si>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</si>
  <si>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</si>
  <si>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</si>
  <si>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</si>
  <si>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</si>
  <si>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</si>
  <si>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</si>
  <si>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</si>
  <si>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</si>
  <si>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</si>
  <si>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</si>
  <si>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</si>
  <si>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</si>
  <si>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</si>
  <si>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</si>
  <si>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</si>
  <si>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</si>
  <si>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</si>
  <si>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</si>
  <si>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</si>
  <si>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</si>
  <si>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</si>
  <si>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</si>
  <si>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</si>
  <si>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</si>
  <si>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</si>
  <si>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</si>
  <si>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</si>
  <si>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</si>
  <si>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</si>
  <si>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</si>
  <si>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</si>
  <si>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</si>
  <si>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</si>
  <si>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</si>
  <si>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</si>
  <si>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</si>
  <si>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</si>
  <si>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</si>
  <si>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</si>
  <si>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</si>
  <si>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</si>
  <si>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</si>
  <si>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</si>
  <si>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</si>
  <si>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</si>
  <si>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</si>
  <si>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</si>
  <si>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</si>
  <si>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</si>
  <si>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</si>
  <si>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</si>
  <si>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</si>
  <si>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</si>
  <si>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</si>
  <si>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</si>
  <si>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</si>
  <si>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</si>
  <si>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</si>
  <si>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</si>
  <si>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</si>
  <si>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</si>
  <si>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</si>
  <si>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</si>
  <si>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</si>
  <si>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</si>
  <si>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</si>
  <si>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</si>
  <si>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</si>
  <si>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</si>
  <si>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</si>
  <si>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</si>
  <si>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</si>
  <si>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</si>
  <si>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</si>
  <si>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</si>
  <si>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</si>
  <si>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</si>
  <si>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</si>
  <si>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</si>
  <si>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</si>
  <si>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</si>
  <si>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</si>
  <si>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</si>
  <si>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</si>
  <si>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</si>
  <si>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2020.</t>
  </si>
  <si>
    <t>2021.</t>
  </si>
  <si>
    <t>Projekcija 2022.</t>
  </si>
  <si>
    <t>2022.</t>
  </si>
  <si>
    <t>Ukupno prihodi i primici za 2021.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</si>
  <si>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</si>
  <si>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</si>
  <si>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</si>
  <si>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</si>
  <si>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</si>
  <si>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</si>
  <si>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</si>
  <si>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</si>
  <si>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</si>
  <si>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</si>
  <si>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</si>
  <si>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</si>
  <si>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</si>
  <si>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</si>
  <si>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</si>
  <si>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</si>
  <si>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</si>
  <si>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</si>
  <si>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</si>
  <si>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</si>
  <si>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</si>
  <si>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</si>
  <si>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</si>
  <si>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</si>
  <si>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</si>
  <si>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</si>
  <si>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</si>
  <si>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</si>
  <si>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</si>
  <si>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Sufinanciranje cijene usluge, participacija i slično učenička marenda</t>
  </si>
  <si>
    <t xml:space="preserve">Tekuće donacije od trgovačkih društava </t>
  </si>
  <si>
    <t>Knjige</t>
  </si>
  <si>
    <t>Plan 2021.</t>
  </si>
  <si>
    <t>Plan 2022.</t>
  </si>
  <si>
    <t>PRIJEDLOG PLANA ZA 2021.</t>
  </si>
  <si>
    <t>PROJEKCIJA PLANA ZA 2023.</t>
  </si>
  <si>
    <t>2023.</t>
  </si>
  <si>
    <t>Plan 2023.</t>
  </si>
  <si>
    <t>Projekcija 2023.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</si>
  <si>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</si>
  <si>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</si>
  <si>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</si>
  <si>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</si>
  <si>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Ostale naknade građanima i kućanstvima</t>
  </si>
  <si>
    <t>Prihodi na temelju refundacija rashoda iz prethodnih godina</t>
  </si>
  <si>
    <t>Prihodi od prodanih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</si>
</sst>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30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4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41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6" fillId="21" borderId="41" xfId="45" applyNumberFormat="1" applyFont="1" applyFill="1" applyBorder="1" applyAlignment="1" applyProtection="1">
      <alignment horizontal="center" vertical="center" wrapText="1"/>
      <protection hidden="1"/>
    </xf>
    <xf numFmtId="49" fontId="56" fillId="21" borderId="42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0" fontId="39" fillId="20" borderId="38" xfId="42" applyFont="1" applyFill="1" applyBorder="1" applyAlignment="1">
      <alignment horizontal="left" wrapText="1"/>
    </xf>
    <xf numFmtId="1" fontId="18" fillId="0" borderId="25" xfId="0" applyNumberFormat="1" applyFont="1" applyBorder="1" applyAlignment="1">
      <alignment horizontal="left" wrapText="1"/>
    </xf>
    <xf numFmtId="0" fontId="18" fillId="0" borderId="0" xfId="0" applyFont="1" applyBorder="1"/>
    <xf numFmtId="1" fontId="18" fillId="0" borderId="0" xfId="0" applyNumberFormat="1" applyFont="1" applyBorder="1" applyAlignment="1">
      <alignment horizontal="left" wrapText="1"/>
    </xf>
    <xf numFmtId="4" fontId="24" fillId="28" borderId="43" xfId="0" applyNumberFormat="1" applyFont="1" applyFill="1" applyBorder="1" applyAlignment="1" applyProtection="1"/>
    <xf numFmtId="49" fontId="34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56" fillId="28" borderId="41" xfId="45" applyNumberFormat="1" applyFont="1" applyFill="1" applyBorder="1" applyAlignment="1" applyProtection="1">
      <alignment horizontal="center" vertical="center" wrapText="1"/>
      <protection hidden="1"/>
    </xf>
    <xf numFmtId="49" fontId="56" fillId="28" borderId="42" xfId="0" applyNumberFormat="1" applyFont="1" applyFill="1" applyBorder="1" applyAlignment="1" applyProtection="1">
      <alignment horizontal="left" vertical="center" wrapText="1"/>
      <protection hidden="1"/>
    </xf>
    <xf numFmtId="4" fontId="24" fillId="28" borderId="22" xfId="0" applyNumberFormat="1" applyFont="1" applyFill="1" applyBorder="1" applyAlignment="1" applyProtection="1"/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5" borderId="34" xfId="0" quotePrefix="1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5" borderId="34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4" xfId="0" applyNumberFormat="1" applyFont="1" applyFill="1" applyBorder="1" applyAlignment="1" applyProtection="1">
      <alignment horizontal="left" wrapText="1"/>
    </xf>
    <xf numFmtId="0" fontId="18" fillId="25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51" fillId="0" borderId="36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19</xdr:row>
      <xdr:rowOff>22860</xdr:rowOff>
    </xdr:from>
    <xdr:to>
      <xdr:col>1</xdr:col>
      <xdr:colOff>0</xdr:colOff>
      <xdr:row>21</xdr:row>
      <xdr:rowOff>0</xdr:rowOff>
    </xdr:to>
    <xdr:sp macro="" textlink="">
      <xdr:nvSpPr>
        <xdr:cNvPr id="2076" name="Line 1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22860</xdr:rowOff>
    </xdr:from>
    <xdr:to>
      <xdr:col>0</xdr:col>
      <xdr:colOff>1089660</xdr:colOff>
      <xdr:row>21</xdr:row>
      <xdr:rowOff>0</xdr:rowOff>
    </xdr:to>
    <xdr:sp macro="" textlink="">
      <xdr:nvSpPr>
        <xdr:cNvPr id="2077" name="Line 2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35</xdr:row>
      <xdr:rowOff>22860</xdr:rowOff>
    </xdr:from>
    <xdr:to>
      <xdr:col>1</xdr:col>
      <xdr:colOff>0</xdr:colOff>
      <xdr:row>37</xdr:row>
      <xdr:rowOff>0</xdr:rowOff>
    </xdr:to>
    <xdr:sp macro="" textlink="">
      <xdr:nvSpPr>
        <xdr:cNvPr id="2078" name="Line 1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35</xdr:row>
      <xdr:rowOff>22860</xdr:rowOff>
    </xdr:from>
    <xdr:to>
      <xdr:col>0</xdr:col>
      <xdr:colOff>1089660</xdr:colOff>
      <xdr:row>37</xdr:row>
      <xdr:rowOff>0</xdr:rowOff>
    </xdr:to>
    <xdr:sp macro="" textlink="">
      <xdr:nvSpPr>
        <xdr:cNvPr id="2079" name="Line 2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topLeftCell="A13" zoomScale="70" zoomScaleNormal="100" zoomScaleSheetLayoutView="70" workbookViewId="0">
      <selection activeCell="G16" sqref="G16"/>
    </sheetView>
  </sheetViews>
  <sheetFormatPr defaultColWidth="11.42578125" defaultRowHeight="12.75" x14ac:dyDescent="0.2"/>
  <cols>
    <col min="1" max="2" width="4.28515625" style="56" customWidth="1"/>
    <col min="3" max="3" width="5.5703125" style="56" customWidth="1"/>
    <col min="4" max="4" width="5.28515625" style="48" customWidth="1"/>
    <col min="5" max="5" width="44.7109375" style="56" customWidth="1"/>
    <col min="6" max="6" width="15.85546875" style="56" bestFit="1" customWidth="1"/>
    <col min="7" max="7" width="17.28515625" style="56" customWidth="1"/>
    <col min="8" max="8" width="16.7109375" style="56" customWidth="1"/>
    <col min="9" max="9" width="11.42578125" style="56"/>
    <col min="10" max="10" width="16.28515625" style="56" bestFit="1" customWidth="1"/>
    <col min="11" max="11" width="21.7109375" style="56" bestFit="1" customWidth="1"/>
    <col min="12" max="256" width="11.42578125" style="56"/>
    <col min="257" max="258" width="4.28515625" style="56" customWidth="1"/>
    <col min="259" max="259" width="5.5703125" style="56" customWidth="1"/>
    <col min="260" max="260" width="5.28515625" style="56" customWidth="1"/>
    <col min="261" max="261" width="44.7109375" style="56" customWidth="1"/>
    <col min="262" max="262" width="15.85546875" style="56" bestFit="1" customWidth="1"/>
    <col min="263" max="263" width="17.28515625" style="56" customWidth="1"/>
    <col min="264" max="264" width="16.7109375" style="56" customWidth="1"/>
    <col min="265" max="265" width="11.42578125" style="56"/>
    <col min="266" max="266" width="16.28515625" style="56" bestFit="1" customWidth="1"/>
    <col min="267" max="267" width="21.7109375" style="56" bestFit="1" customWidth="1"/>
    <col min="268" max="512" width="11.42578125" style="56"/>
    <col min="513" max="514" width="4.28515625" style="56" customWidth="1"/>
    <col min="515" max="515" width="5.5703125" style="56" customWidth="1"/>
    <col min="516" max="516" width="5.28515625" style="56" customWidth="1"/>
    <col min="517" max="517" width="44.7109375" style="56" customWidth="1"/>
    <col min="518" max="518" width="15.85546875" style="56" bestFit="1" customWidth="1"/>
    <col min="519" max="519" width="17.28515625" style="56" customWidth="1"/>
    <col min="520" max="520" width="16.7109375" style="56" customWidth="1"/>
    <col min="521" max="521" width="11.42578125" style="56"/>
    <col min="522" max="522" width="16.28515625" style="56" bestFit="1" customWidth="1"/>
    <col min="523" max="523" width="21.7109375" style="56" bestFit="1" customWidth="1"/>
    <col min="524" max="768" width="11.42578125" style="56"/>
    <col min="769" max="770" width="4.28515625" style="56" customWidth="1"/>
    <col min="771" max="771" width="5.5703125" style="56" customWidth="1"/>
    <col min="772" max="772" width="5.28515625" style="56" customWidth="1"/>
    <col min="773" max="773" width="44.7109375" style="56" customWidth="1"/>
    <col min="774" max="774" width="15.85546875" style="56" bestFit="1" customWidth="1"/>
    <col min="775" max="775" width="17.28515625" style="56" customWidth="1"/>
    <col min="776" max="776" width="16.7109375" style="56" customWidth="1"/>
    <col min="777" max="777" width="11.42578125" style="56"/>
    <col min="778" max="778" width="16.28515625" style="56" bestFit="1" customWidth="1"/>
    <col min="779" max="779" width="21.7109375" style="56" bestFit="1" customWidth="1"/>
    <col min="780" max="1024" width="11.42578125" style="56"/>
    <col min="1025" max="1026" width="4.28515625" style="56" customWidth="1"/>
    <col min="1027" max="1027" width="5.5703125" style="56" customWidth="1"/>
    <col min="1028" max="1028" width="5.28515625" style="56" customWidth="1"/>
    <col min="1029" max="1029" width="44.7109375" style="56" customWidth="1"/>
    <col min="1030" max="1030" width="15.85546875" style="56" bestFit="1" customWidth="1"/>
    <col min="1031" max="1031" width="17.28515625" style="56" customWidth="1"/>
    <col min="1032" max="1032" width="16.7109375" style="56" customWidth="1"/>
    <col min="1033" max="1033" width="11.42578125" style="56"/>
    <col min="1034" max="1034" width="16.28515625" style="56" bestFit="1" customWidth="1"/>
    <col min="1035" max="1035" width="21.7109375" style="56" bestFit="1" customWidth="1"/>
    <col min="1036" max="1280" width="11.42578125" style="56"/>
    <col min="1281" max="1282" width="4.28515625" style="56" customWidth="1"/>
    <col min="1283" max="1283" width="5.5703125" style="56" customWidth="1"/>
    <col min="1284" max="1284" width="5.28515625" style="56" customWidth="1"/>
    <col min="1285" max="1285" width="44.7109375" style="56" customWidth="1"/>
    <col min="1286" max="1286" width="15.85546875" style="56" bestFit="1" customWidth="1"/>
    <col min="1287" max="1287" width="17.28515625" style="56" customWidth="1"/>
    <col min="1288" max="1288" width="16.7109375" style="56" customWidth="1"/>
    <col min="1289" max="1289" width="11.42578125" style="56"/>
    <col min="1290" max="1290" width="16.28515625" style="56" bestFit="1" customWidth="1"/>
    <col min="1291" max="1291" width="21.7109375" style="56" bestFit="1" customWidth="1"/>
    <col min="1292" max="1536" width="11.42578125" style="56"/>
    <col min="1537" max="1538" width="4.28515625" style="56" customWidth="1"/>
    <col min="1539" max="1539" width="5.5703125" style="56" customWidth="1"/>
    <col min="1540" max="1540" width="5.28515625" style="56" customWidth="1"/>
    <col min="1541" max="1541" width="44.7109375" style="56" customWidth="1"/>
    <col min="1542" max="1542" width="15.85546875" style="56" bestFit="1" customWidth="1"/>
    <col min="1543" max="1543" width="17.28515625" style="56" customWidth="1"/>
    <col min="1544" max="1544" width="16.7109375" style="56" customWidth="1"/>
    <col min="1545" max="1545" width="11.42578125" style="56"/>
    <col min="1546" max="1546" width="16.28515625" style="56" bestFit="1" customWidth="1"/>
    <col min="1547" max="1547" width="21.7109375" style="56" bestFit="1" customWidth="1"/>
    <col min="1548" max="1792" width="11.42578125" style="56"/>
    <col min="1793" max="1794" width="4.28515625" style="56" customWidth="1"/>
    <col min="1795" max="1795" width="5.5703125" style="56" customWidth="1"/>
    <col min="1796" max="1796" width="5.28515625" style="56" customWidth="1"/>
    <col min="1797" max="1797" width="44.7109375" style="56" customWidth="1"/>
    <col min="1798" max="1798" width="15.85546875" style="56" bestFit="1" customWidth="1"/>
    <col min="1799" max="1799" width="17.28515625" style="56" customWidth="1"/>
    <col min="1800" max="1800" width="16.7109375" style="56" customWidth="1"/>
    <col min="1801" max="1801" width="11.42578125" style="56"/>
    <col min="1802" max="1802" width="16.28515625" style="56" bestFit="1" customWidth="1"/>
    <col min="1803" max="1803" width="21.7109375" style="56" bestFit="1" customWidth="1"/>
    <col min="1804" max="2048" width="11.42578125" style="56"/>
    <col min="2049" max="2050" width="4.28515625" style="56" customWidth="1"/>
    <col min="2051" max="2051" width="5.5703125" style="56" customWidth="1"/>
    <col min="2052" max="2052" width="5.28515625" style="56" customWidth="1"/>
    <col min="2053" max="2053" width="44.7109375" style="56" customWidth="1"/>
    <col min="2054" max="2054" width="15.85546875" style="56" bestFit="1" customWidth="1"/>
    <col min="2055" max="2055" width="17.28515625" style="56" customWidth="1"/>
    <col min="2056" max="2056" width="16.7109375" style="56" customWidth="1"/>
    <col min="2057" max="2057" width="11.42578125" style="56"/>
    <col min="2058" max="2058" width="16.28515625" style="56" bestFit="1" customWidth="1"/>
    <col min="2059" max="2059" width="21.7109375" style="56" bestFit="1" customWidth="1"/>
    <col min="2060" max="2304" width="11.42578125" style="56"/>
    <col min="2305" max="2306" width="4.28515625" style="56" customWidth="1"/>
    <col min="2307" max="2307" width="5.5703125" style="56" customWidth="1"/>
    <col min="2308" max="2308" width="5.28515625" style="56" customWidth="1"/>
    <col min="2309" max="2309" width="44.7109375" style="56" customWidth="1"/>
    <col min="2310" max="2310" width="15.85546875" style="56" bestFit="1" customWidth="1"/>
    <col min="2311" max="2311" width="17.28515625" style="56" customWidth="1"/>
    <col min="2312" max="2312" width="16.7109375" style="56" customWidth="1"/>
    <col min="2313" max="2313" width="11.42578125" style="56"/>
    <col min="2314" max="2314" width="16.28515625" style="56" bestFit="1" customWidth="1"/>
    <col min="2315" max="2315" width="21.7109375" style="56" bestFit="1" customWidth="1"/>
    <col min="2316" max="2560" width="11.42578125" style="56"/>
    <col min="2561" max="2562" width="4.28515625" style="56" customWidth="1"/>
    <col min="2563" max="2563" width="5.5703125" style="56" customWidth="1"/>
    <col min="2564" max="2564" width="5.28515625" style="56" customWidth="1"/>
    <col min="2565" max="2565" width="44.7109375" style="56" customWidth="1"/>
    <col min="2566" max="2566" width="15.85546875" style="56" bestFit="1" customWidth="1"/>
    <col min="2567" max="2567" width="17.28515625" style="56" customWidth="1"/>
    <col min="2568" max="2568" width="16.7109375" style="56" customWidth="1"/>
    <col min="2569" max="2569" width="11.42578125" style="56"/>
    <col min="2570" max="2570" width="16.28515625" style="56" bestFit="1" customWidth="1"/>
    <col min="2571" max="2571" width="21.7109375" style="56" bestFit="1" customWidth="1"/>
    <col min="2572" max="2816" width="11.42578125" style="56"/>
    <col min="2817" max="2818" width="4.28515625" style="56" customWidth="1"/>
    <col min="2819" max="2819" width="5.5703125" style="56" customWidth="1"/>
    <col min="2820" max="2820" width="5.28515625" style="56" customWidth="1"/>
    <col min="2821" max="2821" width="44.7109375" style="56" customWidth="1"/>
    <col min="2822" max="2822" width="15.85546875" style="56" bestFit="1" customWidth="1"/>
    <col min="2823" max="2823" width="17.28515625" style="56" customWidth="1"/>
    <col min="2824" max="2824" width="16.7109375" style="56" customWidth="1"/>
    <col min="2825" max="2825" width="11.42578125" style="56"/>
    <col min="2826" max="2826" width="16.28515625" style="56" bestFit="1" customWidth="1"/>
    <col min="2827" max="2827" width="21.7109375" style="56" bestFit="1" customWidth="1"/>
    <col min="2828" max="3072" width="11.42578125" style="56"/>
    <col min="3073" max="3074" width="4.28515625" style="56" customWidth="1"/>
    <col min="3075" max="3075" width="5.5703125" style="56" customWidth="1"/>
    <col min="3076" max="3076" width="5.28515625" style="56" customWidth="1"/>
    <col min="3077" max="3077" width="44.7109375" style="56" customWidth="1"/>
    <col min="3078" max="3078" width="15.85546875" style="56" bestFit="1" customWidth="1"/>
    <col min="3079" max="3079" width="17.28515625" style="56" customWidth="1"/>
    <col min="3080" max="3080" width="16.7109375" style="56" customWidth="1"/>
    <col min="3081" max="3081" width="11.42578125" style="56"/>
    <col min="3082" max="3082" width="16.28515625" style="56" bestFit="1" customWidth="1"/>
    <col min="3083" max="3083" width="21.7109375" style="56" bestFit="1" customWidth="1"/>
    <col min="3084" max="3328" width="11.42578125" style="56"/>
    <col min="3329" max="3330" width="4.28515625" style="56" customWidth="1"/>
    <col min="3331" max="3331" width="5.5703125" style="56" customWidth="1"/>
    <col min="3332" max="3332" width="5.28515625" style="56" customWidth="1"/>
    <col min="3333" max="3333" width="44.7109375" style="56" customWidth="1"/>
    <col min="3334" max="3334" width="15.85546875" style="56" bestFit="1" customWidth="1"/>
    <col min="3335" max="3335" width="17.28515625" style="56" customWidth="1"/>
    <col min="3336" max="3336" width="16.7109375" style="56" customWidth="1"/>
    <col min="3337" max="3337" width="11.42578125" style="56"/>
    <col min="3338" max="3338" width="16.28515625" style="56" bestFit="1" customWidth="1"/>
    <col min="3339" max="3339" width="21.7109375" style="56" bestFit="1" customWidth="1"/>
    <col min="3340" max="3584" width="11.42578125" style="56"/>
    <col min="3585" max="3586" width="4.28515625" style="56" customWidth="1"/>
    <col min="3587" max="3587" width="5.5703125" style="56" customWidth="1"/>
    <col min="3588" max="3588" width="5.28515625" style="56" customWidth="1"/>
    <col min="3589" max="3589" width="44.7109375" style="56" customWidth="1"/>
    <col min="3590" max="3590" width="15.85546875" style="56" bestFit="1" customWidth="1"/>
    <col min="3591" max="3591" width="17.28515625" style="56" customWidth="1"/>
    <col min="3592" max="3592" width="16.7109375" style="56" customWidth="1"/>
    <col min="3593" max="3593" width="11.42578125" style="56"/>
    <col min="3594" max="3594" width="16.28515625" style="56" bestFit="1" customWidth="1"/>
    <col min="3595" max="3595" width="21.7109375" style="56" bestFit="1" customWidth="1"/>
    <col min="3596" max="3840" width="11.42578125" style="56"/>
    <col min="3841" max="3842" width="4.28515625" style="56" customWidth="1"/>
    <col min="3843" max="3843" width="5.5703125" style="56" customWidth="1"/>
    <col min="3844" max="3844" width="5.28515625" style="56" customWidth="1"/>
    <col min="3845" max="3845" width="44.7109375" style="56" customWidth="1"/>
    <col min="3846" max="3846" width="15.85546875" style="56" bestFit="1" customWidth="1"/>
    <col min="3847" max="3847" width="17.28515625" style="56" customWidth="1"/>
    <col min="3848" max="3848" width="16.7109375" style="56" customWidth="1"/>
    <col min="3849" max="3849" width="11.42578125" style="56"/>
    <col min="3850" max="3850" width="16.28515625" style="56" bestFit="1" customWidth="1"/>
    <col min="3851" max="3851" width="21.7109375" style="56" bestFit="1" customWidth="1"/>
    <col min="3852" max="4096" width="11.42578125" style="56"/>
    <col min="4097" max="4098" width="4.28515625" style="56" customWidth="1"/>
    <col min="4099" max="4099" width="5.5703125" style="56" customWidth="1"/>
    <col min="4100" max="4100" width="5.28515625" style="56" customWidth="1"/>
    <col min="4101" max="4101" width="44.7109375" style="56" customWidth="1"/>
    <col min="4102" max="4102" width="15.85546875" style="56" bestFit="1" customWidth="1"/>
    <col min="4103" max="4103" width="17.28515625" style="56" customWidth="1"/>
    <col min="4104" max="4104" width="16.7109375" style="56" customWidth="1"/>
    <col min="4105" max="4105" width="11.42578125" style="56"/>
    <col min="4106" max="4106" width="16.28515625" style="56" bestFit="1" customWidth="1"/>
    <col min="4107" max="4107" width="21.7109375" style="56" bestFit="1" customWidth="1"/>
    <col min="4108" max="4352" width="11.42578125" style="56"/>
    <col min="4353" max="4354" width="4.28515625" style="56" customWidth="1"/>
    <col min="4355" max="4355" width="5.5703125" style="56" customWidth="1"/>
    <col min="4356" max="4356" width="5.28515625" style="56" customWidth="1"/>
    <col min="4357" max="4357" width="44.7109375" style="56" customWidth="1"/>
    <col min="4358" max="4358" width="15.85546875" style="56" bestFit="1" customWidth="1"/>
    <col min="4359" max="4359" width="17.28515625" style="56" customWidth="1"/>
    <col min="4360" max="4360" width="16.7109375" style="56" customWidth="1"/>
    <col min="4361" max="4361" width="11.42578125" style="56"/>
    <col min="4362" max="4362" width="16.28515625" style="56" bestFit="1" customWidth="1"/>
    <col min="4363" max="4363" width="21.7109375" style="56" bestFit="1" customWidth="1"/>
    <col min="4364" max="4608" width="11.42578125" style="56"/>
    <col min="4609" max="4610" width="4.28515625" style="56" customWidth="1"/>
    <col min="4611" max="4611" width="5.5703125" style="56" customWidth="1"/>
    <col min="4612" max="4612" width="5.28515625" style="56" customWidth="1"/>
    <col min="4613" max="4613" width="44.7109375" style="56" customWidth="1"/>
    <col min="4614" max="4614" width="15.85546875" style="56" bestFit="1" customWidth="1"/>
    <col min="4615" max="4615" width="17.28515625" style="56" customWidth="1"/>
    <col min="4616" max="4616" width="16.7109375" style="56" customWidth="1"/>
    <col min="4617" max="4617" width="11.42578125" style="56"/>
    <col min="4618" max="4618" width="16.28515625" style="56" bestFit="1" customWidth="1"/>
    <col min="4619" max="4619" width="21.7109375" style="56" bestFit="1" customWidth="1"/>
    <col min="4620" max="4864" width="11.42578125" style="56"/>
    <col min="4865" max="4866" width="4.28515625" style="56" customWidth="1"/>
    <col min="4867" max="4867" width="5.5703125" style="56" customWidth="1"/>
    <col min="4868" max="4868" width="5.28515625" style="56" customWidth="1"/>
    <col min="4869" max="4869" width="44.7109375" style="56" customWidth="1"/>
    <col min="4870" max="4870" width="15.85546875" style="56" bestFit="1" customWidth="1"/>
    <col min="4871" max="4871" width="17.28515625" style="56" customWidth="1"/>
    <col min="4872" max="4872" width="16.7109375" style="56" customWidth="1"/>
    <col min="4873" max="4873" width="11.42578125" style="56"/>
    <col min="4874" max="4874" width="16.28515625" style="56" bestFit="1" customWidth="1"/>
    <col min="4875" max="4875" width="21.7109375" style="56" bestFit="1" customWidth="1"/>
    <col min="4876" max="5120" width="11.42578125" style="56"/>
    <col min="5121" max="5122" width="4.28515625" style="56" customWidth="1"/>
    <col min="5123" max="5123" width="5.5703125" style="56" customWidth="1"/>
    <col min="5124" max="5124" width="5.28515625" style="56" customWidth="1"/>
    <col min="5125" max="5125" width="44.7109375" style="56" customWidth="1"/>
    <col min="5126" max="5126" width="15.85546875" style="56" bestFit="1" customWidth="1"/>
    <col min="5127" max="5127" width="17.28515625" style="56" customWidth="1"/>
    <col min="5128" max="5128" width="16.7109375" style="56" customWidth="1"/>
    <col min="5129" max="5129" width="11.42578125" style="56"/>
    <col min="5130" max="5130" width="16.28515625" style="56" bestFit="1" customWidth="1"/>
    <col min="5131" max="5131" width="21.7109375" style="56" bestFit="1" customWidth="1"/>
    <col min="5132" max="5376" width="11.42578125" style="56"/>
    <col min="5377" max="5378" width="4.28515625" style="56" customWidth="1"/>
    <col min="5379" max="5379" width="5.5703125" style="56" customWidth="1"/>
    <col min="5380" max="5380" width="5.28515625" style="56" customWidth="1"/>
    <col min="5381" max="5381" width="44.7109375" style="56" customWidth="1"/>
    <col min="5382" max="5382" width="15.85546875" style="56" bestFit="1" customWidth="1"/>
    <col min="5383" max="5383" width="17.28515625" style="56" customWidth="1"/>
    <col min="5384" max="5384" width="16.7109375" style="56" customWidth="1"/>
    <col min="5385" max="5385" width="11.42578125" style="56"/>
    <col min="5386" max="5386" width="16.28515625" style="56" bestFit="1" customWidth="1"/>
    <col min="5387" max="5387" width="21.7109375" style="56" bestFit="1" customWidth="1"/>
    <col min="5388" max="5632" width="11.42578125" style="56"/>
    <col min="5633" max="5634" width="4.28515625" style="56" customWidth="1"/>
    <col min="5635" max="5635" width="5.5703125" style="56" customWidth="1"/>
    <col min="5636" max="5636" width="5.28515625" style="56" customWidth="1"/>
    <col min="5637" max="5637" width="44.7109375" style="56" customWidth="1"/>
    <col min="5638" max="5638" width="15.85546875" style="56" bestFit="1" customWidth="1"/>
    <col min="5639" max="5639" width="17.28515625" style="56" customWidth="1"/>
    <col min="5640" max="5640" width="16.7109375" style="56" customWidth="1"/>
    <col min="5641" max="5641" width="11.42578125" style="56"/>
    <col min="5642" max="5642" width="16.28515625" style="56" bestFit="1" customWidth="1"/>
    <col min="5643" max="5643" width="21.7109375" style="56" bestFit="1" customWidth="1"/>
    <col min="5644" max="5888" width="11.42578125" style="56"/>
    <col min="5889" max="5890" width="4.28515625" style="56" customWidth="1"/>
    <col min="5891" max="5891" width="5.5703125" style="56" customWidth="1"/>
    <col min="5892" max="5892" width="5.28515625" style="56" customWidth="1"/>
    <col min="5893" max="5893" width="44.7109375" style="56" customWidth="1"/>
    <col min="5894" max="5894" width="15.85546875" style="56" bestFit="1" customWidth="1"/>
    <col min="5895" max="5895" width="17.28515625" style="56" customWidth="1"/>
    <col min="5896" max="5896" width="16.7109375" style="56" customWidth="1"/>
    <col min="5897" max="5897" width="11.42578125" style="56"/>
    <col min="5898" max="5898" width="16.28515625" style="56" bestFit="1" customWidth="1"/>
    <col min="5899" max="5899" width="21.7109375" style="56" bestFit="1" customWidth="1"/>
    <col min="5900" max="6144" width="11.42578125" style="56"/>
    <col min="6145" max="6146" width="4.28515625" style="56" customWidth="1"/>
    <col min="6147" max="6147" width="5.5703125" style="56" customWidth="1"/>
    <col min="6148" max="6148" width="5.28515625" style="56" customWidth="1"/>
    <col min="6149" max="6149" width="44.7109375" style="56" customWidth="1"/>
    <col min="6150" max="6150" width="15.85546875" style="56" bestFit="1" customWidth="1"/>
    <col min="6151" max="6151" width="17.28515625" style="56" customWidth="1"/>
    <col min="6152" max="6152" width="16.7109375" style="56" customWidth="1"/>
    <col min="6153" max="6153" width="11.42578125" style="56"/>
    <col min="6154" max="6154" width="16.28515625" style="56" bestFit="1" customWidth="1"/>
    <col min="6155" max="6155" width="21.7109375" style="56" bestFit="1" customWidth="1"/>
    <col min="6156" max="6400" width="11.42578125" style="56"/>
    <col min="6401" max="6402" width="4.28515625" style="56" customWidth="1"/>
    <col min="6403" max="6403" width="5.5703125" style="56" customWidth="1"/>
    <col min="6404" max="6404" width="5.28515625" style="56" customWidth="1"/>
    <col min="6405" max="6405" width="44.7109375" style="56" customWidth="1"/>
    <col min="6406" max="6406" width="15.85546875" style="56" bestFit="1" customWidth="1"/>
    <col min="6407" max="6407" width="17.28515625" style="56" customWidth="1"/>
    <col min="6408" max="6408" width="16.7109375" style="56" customWidth="1"/>
    <col min="6409" max="6409" width="11.42578125" style="56"/>
    <col min="6410" max="6410" width="16.28515625" style="56" bestFit="1" customWidth="1"/>
    <col min="6411" max="6411" width="21.7109375" style="56" bestFit="1" customWidth="1"/>
    <col min="6412" max="6656" width="11.42578125" style="56"/>
    <col min="6657" max="6658" width="4.28515625" style="56" customWidth="1"/>
    <col min="6659" max="6659" width="5.5703125" style="56" customWidth="1"/>
    <col min="6660" max="6660" width="5.28515625" style="56" customWidth="1"/>
    <col min="6661" max="6661" width="44.7109375" style="56" customWidth="1"/>
    <col min="6662" max="6662" width="15.85546875" style="56" bestFit="1" customWidth="1"/>
    <col min="6663" max="6663" width="17.28515625" style="56" customWidth="1"/>
    <col min="6664" max="6664" width="16.7109375" style="56" customWidth="1"/>
    <col min="6665" max="6665" width="11.42578125" style="56"/>
    <col min="6666" max="6666" width="16.28515625" style="56" bestFit="1" customWidth="1"/>
    <col min="6667" max="6667" width="21.7109375" style="56" bestFit="1" customWidth="1"/>
    <col min="6668" max="6912" width="11.42578125" style="56"/>
    <col min="6913" max="6914" width="4.28515625" style="56" customWidth="1"/>
    <col min="6915" max="6915" width="5.5703125" style="56" customWidth="1"/>
    <col min="6916" max="6916" width="5.28515625" style="56" customWidth="1"/>
    <col min="6917" max="6917" width="44.7109375" style="56" customWidth="1"/>
    <col min="6918" max="6918" width="15.85546875" style="56" bestFit="1" customWidth="1"/>
    <col min="6919" max="6919" width="17.28515625" style="56" customWidth="1"/>
    <col min="6920" max="6920" width="16.7109375" style="56" customWidth="1"/>
    <col min="6921" max="6921" width="11.42578125" style="56"/>
    <col min="6922" max="6922" width="16.28515625" style="56" bestFit="1" customWidth="1"/>
    <col min="6923" max="6923" width="21.7109375" style="56" bestFit="1" customWidth="1"/>
    <col min="6924" max="7168" width="11.42578125" style="56"/>
    <col min="7169" max="7170" width="4.28515625" style="56" customWidth="1"/>
    <col min="7171" max="7171" width="5.5703125" style="56" customWidth="1"/>
    <col min="7172" max="7172" width="5.28515625" style="56" customWidth="1"/>
    <col min="7173" max="7173" width="44.7109375" style="56" customWidth="1"/>
    <col min="7174" max="7174" width="15.85546875" style="56" bestFit="1" customWidth="1"/>
    <col min="7175" max="7175" width="17.28515625" style="56" customWidth="1"/>
    <col min="7176" max="7176" width="16.7109375" style="56" customWidth="1"/>
    <col min="7177" max="7177" width="11.42578125" style="56"/>
    <col min="7178" max="7178" width="16.28515625" style="56" bestFit="1" customWidth="1"/>
    <col min="7179" max="7179" width="21.7109375" style="56" bestFit="1" customWidth="1"/>
    <col min="7180" max="7424" width="11.42578125" style="56"/>
    <col min="7425" max="7426" width="4.28515625" style="56" customWidth="1"/>
    <col min="7427" max="7427" width="5.5703125" style="56" customWidth="1"/>
    <col min="7428" max="7428" width="5.28515625" style="56" customWidth="1"/>
    <col min="7429" max="7429" width="44.7109375" style="56" customWidth="1"/>
    <col min="7430" max="7430" width="15.85546875" style="56" bestFit="1" customWidth="1"/>
    <col min="7431" max="7431" width="17.28515625" style="56" customWidth="1"/>
    <col min="7432" max="7432" width="16.7109375" style="56" customWidth="1"/>
    <col min="7433" max="7433" width="11.42578125" style="56"/>
    <col min="7434" max="7434" width="16.28515625" style="56" bestFit="1" customWidth="1"/>
    <col min="7435" max="7435" width="21.7109375" style="56" bestFit="1" customWidth="1"/>
    <col min="7436" max="7680" width="11.42578125" style="56"/>
    <col min="7681" max="7682" width="4.28515625" style="56" customWidth="1"/>
    <col min="7683" max="7683" width="5.5703125" style="56" customWidth="1"/>
    <col min="7684" max="7684" width="5.28515625" style="56" customWidth="1"/>
    <col min="7685" max="7685" width="44.7109375" style="56" customWidth="1"/>
    <col min="7686" max="7686" width="15.85546875" style="56" bestFit="1" customWidth="1"/>
    <col min="7687" max="7687" width="17.28515625" style="56" customWidth="1"/>
    <col min="7688" max="7688" width="16.7109375" style="56" customWidth="1"/>
    <col min="7689" max="7689" width="11.42578125" style="56"/>
    <col min="7690" max="7690" width="16.28515625" style="56" bestFit="1" customWidth="1"/>
    <col min="7691" max="7691" width="21.7109375" style="56" bestFit="1" customWidth="1"/>
    <col min="7692" max="7936" width="11.42578125" style="56"/>
    <col min="7937" max="7938" width="4.28515625" style="56" customWidth="1"/>
    <col min="7939" max="7939" width="5.5703125" style="56" customWidth="1"/>
    <col min="7940" max="7940" width="5.28515625" style="56" customWidth="1"/>
    <col min="7941" max="7941" width="44.7109375" style="56" customWidth="1"/>
    <col min="7942" max="7942" width="15.85546875" style="56" bestFit="1" customWidth="1"/>
    <col min="7943" max="7943" width="17.28515625" style="56" customWidth="1"/>
    <col min="7944" max="7944" width="16.7109375" style="56" customWidth="1"/>
    <col min="7945" max="7945" width="11.42578125" style="56"/>
    <col min="7946" max="7946" width="16.28515625" style="56" bestFit="1" customWidth="1"/>
    <col min="7947" max="7947" width="21.7109375" style="56" bestFit="1" customWidth="1"/>
    <col min="7948" max="8192" width="11.42578125" style="56"/>
    <col min="8193" max="8194" width="4.28515625" style="56" customWidth="1"/>
    <col min="8195" max="8195" width="5.5703125" style="56" customWidth="1"/>
    <col min="8196" max="8196" width="5.28515625" style="56" customWidth="1"/>
    <col min="8197" max="8197" width="44.7109375" style="56" customWidth="1"/>
    <col min="8198" max="8198" width="15.85546875" style="56" bestFit="1" customWidth="1"/>
    <col min="8199" max="8199" width="17.28515625" style="56" customWidth="1"/>
    <col min="8200" max="8200" width="16.7109375" style="56" customWidth="1"/>
    <col min="8201" max="8201" width="11.42578125" style="56"/>
    <col min="8202" max="8202" width="16.28515625" style="56" bestFit="1" customWidth="1"/>
    <col min="8203" max="8203" width="21.7109375" style="56" bestFit="1" customWidth="1"/>
    <col min="8204" max="8448" width="11.42578125" style="56"/>
    <col min="8449" max="8450" width="4.28515625" style="56" customWidth="1"/>
    <col min="8451" max="8451" width="5.5703125" style="56" customWidth="1"/>
    <col min="8452" max="8452" width="5.28515625" style="56" customWidth="1"/>
    <col min="8453" max="8453" width="44.7109375" style="56" customWidth="1"/>
    <col min="8454" max="8454" width="15.85546875" style="56" bestFit="1" customWidth="1"/>
    <col min="8455" max="8455" width="17.28515625" style="56" customWidth="1"/>
    <col min="8456" max="8456" width="16.7109375" style="56" customWidth="1"/>
    <col min="8457" max="8457" width="11.42578125" style="56"/>
    <col min="8458" max="8458" width="16.28515625" style="56" bestFit="1" customWidth="1"/>
    <col min="8459" max="8459" width="21.7109375" style="56" bestFit="1" customWidth="1"/>
    <col min="8460" max="8704" width="11.42578125" style="56"/>
    <col min="8705" max="8706" width="4.28515625" style="56" customWidth="1"/>
    <col min="8707" max="8707" width="5.5703125" style="56" customWidth="1"/>
    <col min="8708" max="8708" width="5.28515625" style="56" customWidth="1"/>
    <col min="8709" max="8709" width="44.7109375" style="56" customWidth="1"/>
    <col min="8710" max="8710" width="15.85546875" style="56" bestFit="1" customWidth="1"/>
    <col min="8711" max="8711" width="17.28515625" style="56" customWidth="1"/>
    <col min="8712" max="8712" width="16.7109375" style="56" customWidth="1"/>
    <col min="8713" max="8713" width="11.42578125" style="56"/>
    <col min="8714" max="8714" width="16.28515625" style="56" bestFit="1" customWidth="1"/>
    <col min="8715" max="8715" width="21.7109375" style="56" bestFit="1" customWidth="1"/>
    <col min="8716" max="8960" width="11.42578125" style="56"/>
    <col min="8961" max="8962" width="4.28515625" style="56" customWidth="1"/>
    <col min="8963" max="8963" width="5.5703125" style="56" customWidth="1"/>
    <col min="8964" max="8964" width="5.28515625" style="56" customWidth="1"/>
    <col min="8965" max="8965" width="44.7109375" style="56" customWidth="1"/>
    <col min="8966" max="8966" width="15.85546875" style="56" bestFit="1" customWidth="1"/>
    <col min="8967" max="8967" width="17.28515625" style="56" customWidth="1"/>
    <col min="8968" max="8968" width="16.7109375" style="56" customWidth="1"/>
    <col min="8969" max="8969" width="11.42578125" style="56"/>
    <col min="8970" max="8970" width="16.28515625" style="56" bestFit="1" customWidth="1"/>
    <col min="8971" max="8971" width="21.7109375" style="56" bestFit="1" customWidth="1"/>
    <col min="8972" max="9216" width="11.42578125" style="56"/>
    <col min="9217" max="9218" width="4.28515625" style="56" customWidth="1"/>
    <col min="9219" max="9219" width="5.5703125" style="56" customWidth="1"/>
    <col min="9220" max="9220" width="5.28515625" style="56" customWidth="1"/>
    <col min="9221" max="9221" width="44.7109375" style="56" customWidth="1"/>
    <col min="9222" max="9222" width="15.85546875" style="56" bestFit="1" customWidth="1"/>
    <col min="9223" max="9223" width="17.28515625" style="56" customWidth="1"/>
    <col min="9224" max="9224" width="16.7109375" style="56" customWidth="1"/>
    <col min="9225" max="9225" width="11.42578125" style="56"/>
    <col min="9226" max="9226" width="16.28515625" style="56" bestFit="1" customWidth="1"/>
    <col min="9227" max="9227" width="21.7109375" style="56" bestFit="1" customWidth="1"/>
    <col min="9228" max="9472" width="11.42578125" style="56"/>
    <col min="9473" max="9474" width="4.28515625" style="56" customWidth="1"/>
    <col min="9475" max="9475" width="5.5703125" style="56" customWidth="1"/>
    <col min="9476" max="9476" width="5.28515625" style="56" customWidth="1"/>
    <col min="9477" max="9477" width="44.7109375" style="56" customWidth="1"/>
    <col min="9478" max="9478" width="15.85546875" style="56" bestFit="1" customWidth="1"/>
    <col min="9479" max="9479" width="17.28515625" style="56" customWidth="1"/>
    <col min="9480" max="9480" width="16.7109375" style="56" customWidth="1"/>
    <col min="9481" max="9481" width="11.42578125" style="56"/>
    <col min="9482" max="9482" width="16.28515625" style="56" bestFit="1" customWidth="1"/>
    <col min="9483" max="9483" width="21.7109375" style="56" bestFit="1" customWidth="1"/>
    <col min="9484" max="9728" width="11.42578125" style="56"/>
    <col min="9729" max="9730" width="4.28515625" style="56" customWidth="1"/>
    <col min="9731" max="9731" width="5.5703125" style="56" customWidth="1"/>
    <col min="9732" max="9732" width="5.28515625" style="56" customWidth="1"/>
    <col min="9733" max="9733" width="44.7109375" style="56" customWidth="1"/>
    <col min="9734" max="9734" width="15.85546875" style="56" bestFit="1" customWidth="1"/>
    <col min="9735" max="9735" width="17.28515625" style="56" customWidth="1"/>
    <col min="9736" max="9736" width="16.7109375" style="56" customWidth="1"/>
    <col min="9737" max="9737" width="11.42578125" style="56"/>
    <col min="9738" max="9738" width="16.28515625" style="56" bestFit="1" customWidth="1"/>
    <col min="9739" max="9739" width="21.7109375" style="56" bestFit="1" customWidth="1"/>
    <col min="9740" max="9984" width="11.42578125" style="56"/>
    <col min="9985" max="9986" width="4.28515625" style="56" customWidth="1"/>
    <col min="9987" max="9987" width="5.5703125" style="56" customWidth="1"/>
    <col min="9988" max="9988" width="5.28515625" style="56" customWidth="1"/>
    <col min="9989" max="9989" width="44.7109375" style="56" customWidth="1"/>
    <col min="9990" max="9990" width="15.85546875" style="56" bestFit="1" customWidth="1"/>
    <col min="9991" max="9991" width="17.28515625" style="56" customWidth="1"/>
    <col min="9992" max="9992" width="16.7109375" style="56" customWidth="1"/>
    <col min="9993" max="9993" width="11.42578125" style="56"/>
    <col min="9994" max="9994" width="16.28515625" style="56" bestFit="1" customWidth="1"/>
    <col min="9995" max="9995" width="21.7109375" style="56" bestFit="1" customWidth="1"/>
    <col min="9996" max="10240" width="11.42578125" style="56"/>
    <col min="10241" max="10242" width="4.28515625" style="56" customWidth="1"/>
    <col min="10243" max="10243" width="5.5703125" style="56" customWidth="1"/>
    <col min="10244" max="10244" width="5.28515625" style="56" customWidth="1"/>
    <col min="10245" max="10245" width="44.7109375" style="56" customWidth="1"/>
    <col min="10246" max="10246" width="15.85546875" style="56" bestFit="1" customWidth="1"/>
    <col min="10247" max="10247" width="17.28515625" style="56" customWidth="1"/>
    <col min="10248" max="10248" width="16.7109375" style="56" customWidth="1"/>
    <col min="10249" max="10249" width="11.42578125" style="56"/>
    <col min="10250" max="10250" width="16.28515625" style="56" bestFit="1" customWidth="1"/>
    <col min="10251" max="10251" width="21.7109375" style="56" bestFit="1" customWidth="1"/>
    <col min="10252" max="10496" width="11.42578125" style="56"/>
    <col min="10497" max="10498" width="4.28515625" style="56" customWidth="1"/>
    <col min="10499" max="10499" width="5.5703125" style="56" customWidth="1"/>
    <col min="10500" max="10500" width="5.28515625" style="56" customWidth="1"/>
    <col min="10501" max="10501" width="44.7109375" style="56" customWidth="1"/>
    <col min="10502" max="10502" width="15.85546875" style="56" bestFit="1" customWidth="1"/>
    <col min="10503" max="10503" width="17.28515625" style="56" customWidth="1"/>
    <col min="10504" max="10504" width="16.7109375" style="56" customWidth="1"/>
    <col min="10505" max="10505" width="11.42578125" style="56"/>
    <col min="10506" max="10506" width="16.28515625" style="56" bestFit="1" customWidth="1"/>
    <col min="10507" max="10507" width="21.7109375" style="56" bestFit="1" customWidth="1"/>
    <col min="10508" max="10752" width="11.42578125" style="56"/>
    <col min="10753" max="10754" width="4.28515625" style="56" customWidth="1"/>
    <col min="10755" max="10755" width="5.5703125" style="56" customWidth="1"/>
    <col min="10756" max="10756" width="5.28515625" style="56" customWidth="1"/>
    <col min="10757" max="10757" width="44.7109375" style="56" customWidth="1"/>
    <col min="10758" max="10758" width="15.85546875" style="56" bestFit="1" customWidth="1"/>
    <col min="10759" max="10759" width="17.28515625" style="56" customWidth="1"/>
    <col min="10760" max="10760" width="16.7109375" style="56" customWidth="1"/>
    <col min="10761" max="10761" width="11.42578125" style="56"/>
    <col min="10762" max="10762" width="16.28515625" style="56" bestFit="1" customWidth="1"/>
    <col min="10763" max="10763" width="21.7109375" style="56" bestFit="1" customWidth="1"/>
    <col min="10764" max="11008" width="11.42578125" style="56"/>
    <col min="11009" max="11010" width="4.28515625" style="56" customWidth="1"/>
    <col min="11011" max="11011" width="5.5703125" style="56" customWidth="1"/>
    <col min="11012" max="11012" width="5.28515625" style="56" customWidth="1"/>
    <col min="11013" max="11013" width="44.7109375" style="56" customWidth="1"/>
    <col min="11014" max="11014" width="15.85546875" style="56" bestFit="1" customWidth="1"/>
    <col min="11015" max="11015" width="17.28515625" style="56" customWidth="1"/>
    <col min="11016" max="11016" width="16.7109375" style="56" customWidth="1"/>
    <col min="11017" max="11017" width="11.42578125" style="56"/>
    <col min="11018" max="11018" width="16.28515625" style="56" bestFit="1" customWidth="1"/>
    <col min="11019" max="11019" width="21.7109375" style="56" bestFit="1" customWidth="1"/>
    <col min="11020" max="11264" width="11.42578125" style="56"/>
    <col min="11265" max="11266" width="4.28515625" style="56" customWidth="1"/>
    <col min="11267" max="11267" width="5.5703125" style="56" customWidth="1"/>
    <col min="11268" max="11268" width="5.28515625" style="56" customWidth="1"/>
    <col min="11269" max="11269" width="44.7109375" style="56" customWidth="1"/>
    <col min="11270" max="11270" width="15.85546875" style="56" bestFit="1" customWidth="1"/>
    <col min="11271" max="11271" width="17.28515625" style="56" customWidth="1"/>
    <col min="11272" max="11272" width="16.7109375" style="56" customWidth="1"/>
    <col min="11273" max="11273" width="11.42578125" style="56"/>
    <col min="11274" max="11274" width="16.28515625" style="56" bestFit="1" customWidth="1"/>
    <col min="11275" max="11275" width="21.7109375" style="56" bestFit="1" customWidth="1"/>
    <col min="11276" max="11520" width="11.42578125" style="56"/>
    <col min="11521" max="11522" width="4.28515625" style="56" customWidth="1"/>
    <col min="11523" max="11523" width="5.5703125" style="56" customWidth="1"/>
    <col min="11524" max="11524" width="5.28515625" style="56" customWidth="1"/>
    <col min="11525" max="11525" width="44.7109375" style="56" customWidth="1"/>
    <col min="11526" max="11526" width="15.85546875" style="56" bestFit="1" customWidth="1"/>
    <col min="11527" max="11527" width="17.28515625" style="56" customWidth="1"/>
    <col min="11528" max="11528" width="16.7109375" style="56" customWidth="1"/>
    <col min="11529" max="11529" width="11.42578125" style="56"/>
    <col min="11530" max="11530" width="16.28515625" style="56" bestFit="1" customWidth="1"/>
    <col min="11531" max="11531" width="21.7109375" style="56" bestFit="1" customWidth="1"/>
    <col min="11532" max="11776" width="11.42578125" style="56"/>
    <col min="11777" max="11778" width="4.28515625" style="56" customWidth="1"/>
    <col min="11779" max="11779" width="5.5703125" style="56" customWidth="1"/>
    <col min="11780" max="11780" width="5.28515625" style="56" customWidth="1"/>
    <col min="11781" max="11781" width="44.7109375" style="56" customWidth="1"/>
    <col min="11782" max="11782" width="15.85546875" style="56" bestFit="1" customWidth="1"/>
    <col min="11783" max="11783" width="17.28515625" style="56" customWidth="1"/>
    <col min="11784" max="11784" width="16.7109375" style="56" customWidth="1"/>
    <col min="11785" max="11785" width="11.42578125" style="56"/>
    <col min="11786" max="11786" width="16.28515625" style="56" bestFit="1" customWidth="1"/>
    <col min="11787" max="11787" width="21.7109375" style="56" bestFit="1" customWidth="1"/>
    <col min="11788" max="12032" width="11.42578125" style="56"/>
    <col min="12033" max="12034" width="4.28515625" style="56" customWidth="1"/>
    <col min="12035" max="12035" width="5.5703125" style="56" customWidth="1"/>
    <col min="12036" max="12036" width="5.28515625" style="56" customWidth="1"/>
    <col min="12037" max="12037" width="44.7109375" style="56" customWidth="1"/>
    <col min="12038" max="12038" width="15.85546875" style="56" bestFit="1" customWidth="1"/>
    <col min="12039" max="12039" width="17.28515625" style="56" customWidth="1"/>
    <col min="12040" max="12040" width="16.7109375" style="56" customWidth="1"/>
    <col min="12041" max="12041" width="11.42578125" style="56"/>
    <col min="12042" max="12042" width="16.28515625" style="56" bestFit="1" customWidth="1"/>
    <col min="12043" max="12043" width="21.7109375" style="56" bestFit="1" customWidth="1"/>
    <col min="12044" max="12288" width="11.42578125" style="56"/>
    <col min="12289" max="12290" width="4.28515625" style="56" customWidth="1"/>
    <col min="12291" max="12291" width="5.5703125" style="56" customWidth="1"/>
    <col min="12292" max="12292" width="5.28515625" style="56" customWidth="1"/>
    <col min="12293" max="12293" width="44.7109375" style="56" customWidth="1"/>
    <col min="12294" max="12294" width="15.85546875" style="56" bestFit="1" customWidth="1"/>
    <col min="12295" max="12295" width="17.28515625" style="56" customWidth="1"/>
    <col min="12296" max="12296" width="16.7109375" style="56" customWidth="1"/>
    <col min="12297" max="12297" width="11.42578125" style="56"/>
    <col min="12298" max="12298" width="16.28515625" style="56" bestFit="1" customWidth="1"/>
    <col min="12299" max="12299" width="21.7109375" style="56" bestFit="1" customWidth="1"/>
    <col min="12300" max="12544" width="11.42578125" style="56"/>
    <col min="12545" max="12546" width="4.28515625" style="56" customWidth="1"/>
    <col min="12547" max="12547" width="5.5703125" style="56" customWidth="1"/>
    <col min="12548" max="12548" width="5.28515625" style="56" customWidth="1"/>
    <col min="12549" max="12549" width="44.7109375" style="56" customWidth="1"/>
    <col min="12550" max="12550" width="15.85546875" style="56" bestFit="1" customWidth="1"/>
    <col min="12551" max="12551" width="17.28515625" style="56" customWidth="1"/>
    <col min="12552" max="12552" width="16.7109375" style="56" customWidth="1"/>
    <col min="12553" max="12553" width="11.42578125" style="56"/>
    <col min="12554" max="12554" width="16.28515625" style="56" bestFit="1" customWidth="1"/>
    <col min="12555" max="12555" width="21.7109375" style="56" bestFit="1" customWidth="1"/>
    <col min="12556" max="12800" width="11.42578125" style="56"/>
    <col min="12801" max="12802" width="4.28515625" style="56" customWidth="1"/>
    <col min="12803" max="12803" width="5.5703125" style="56" customWidth="1"/>
    <col min="12804" max="12804" width="5.28515625" style="56" customWidth="1"/>
    <col min="12805" max="12805" width="44.7109375" style="56" customWidth="1"/>
    <col min="12806" max="12806" width="15.85546875" style="56" bestFit="1" customWidth="1"/>
    <col min="12807" max="12807" width="17.28515625" style="56" customWidth="1"/>
    <col min="12808" max="12808" width="16.7109375" style="56" customWidth="1"/>
    <col min="12809" max="12809" width="11.42578125" style="56"/>
    <col min="12810" max="12810" width="16.28515625" style="56" bestFit="1" customWidth="1"/>
    <col min="12811" max="12811" width="21.7109375" style="56" bestFit="1" customWidth="1"/>
    <col min="12812" max="13056" width="11.42578125" style="56"/>
    <col min="13057" max="13058" width="4.28515625" style="56" customWidth="1"/>
    <col min="13059" max="13059" width="5.5703125" style="56" customWidth="1"/>
    <col min="13060" max="13060" width="5.28515625" style="56" customWidth="1"/>
    <col min="13061" max="13061" width="44.7109375" style="56" customWidth="1"/>
    <col min="13062" max="13062" width="15.85546875" style="56" bestFit="1" customWidth="1"/>
    <col min="13063" max="13063" width="17.28515625" style="56" customWidth="1"/>
    <col min="13064" max="13064" width="16.7109375" style="56" customWidth="1"/>
    <col min="13065" max="13065" width="11.42578125" style="56"/>
    <col min="13066" max="13066" width="16.28515625" style="56" bestFit="1" customWidth="1"/>
    <col min="13067" max="13067" width="21.7109375" style="56" bestFit="1" customWidth="1"/>
    <col min="13068" max="13312" width="11.42578125" style="56"/>
    <col min="13313" max="13314" width="4.28515625" style="56" customWidth="1"/>
    <col min="13315" max="13315" width="5.5703125" style="56" customWidth="1"/>
    <col min="13316" max="13316" width="5.28515625" style="56" customWidth="1"/>
    <col min="13317" max="13317" width="44.7109375" style="56" customWidth="1"/>
    <col min="13318" max="13318" width="15.85546875" style="56" bestFit="1" customWidth="1"/>
    <col min="13319" max="13319" width="17.28515625" style="56" customWidth="1"/>
    <col min="13320" max="13320" width="16.7109375" style="56" customWidth="1"/>
    <col min="13321" max="13321" width="11.42578125" style="56"/>
    <col min="13322" max="13322" width="16.28515625" style="56" bestFit="1" customWidth="1"/>
    <col min="13323" max="13323" width="21.7109375" style="56" bestFit="1" customWidth="1"/>
    <col min="13324" max="13568" width="11.42578125" style="56"/>
    <col min="13569" max="13570" width="4.28515625" style="56" customWidth="1"/>
    <col min="13571" max="13571" width="5.5703125" style="56" customWidth="1"/>
    <col min="13572" max="13572" width="5.28515625" style="56" customWidth="1"/>
    <col min="13573" max="13573" width="44.7109375" style="56" customWidth="1"/>
    <col min="13574" max="13574" width="15.85546875" style="56" bestFit="1" customWidth="1"/>
    <col min="13575" max="13575" width="17.28515625" style="56" customWidth="1"/>
    <col min="13576" max="13576" width="16.7109375" style="56" customWidth="1"/>
    <col min="13577" max="13577" width="11.42578125" style="56"/>
    <col min="13578" max="13578" width="16.28515625" style="56" bestFit="1" customWidth="1"/>
    <col min="13579" max="13579" width="21.7109375" style="56" bestFit="1" customWidth="1"/>
    <col min="13580" max="13824" width="11.42578125" style="56"/>
    <col min="13825" max="13826" width="4.28515625" style="56" customWidth="1"/>
    <col min="13827" max="13827" width="5.5703125" style="56" customWidth="1"/>
    <col min="13828" max="13828" width="5.28515625" style="56" customWidth="1"/>
    <col min="13829" max="13829" width="44.7109375" style="56" customWidth="1"/>
    <col min="13830" max="13830" width="15.85546875" style="56" bestFit="1" customWidth="1"/>
    <col min="13831" max="13831" width="17.28515625" style="56" customWidth="1"/>
    <col min="13832" max="13832" width="16.7109375" style="56" customWidth="1"/>
    <col min="13833" max="13833" width="11.42578125" style="56"/>
    <col min="13834" max="13834" width="16.28515625" style="56" bestFit="1" customWidth="1"/>
    <col min="13835" max="13835" width="21.7109375" style="56" bestFit="1" customWidth="1"/>
    <col min="13836" max="14080" width="11.42578125" style="56"/>
    <col min="14081" max="14082" width="4.28515625" style="56" customWidth="1"/>
    <col min="14083" max="14083" width="5.5703125" style="56" customWidth="1"/>
    <col min="14084" max="14084" width="5.28515625" style="56" customWidth="1"/>
    <col min="14085" max="14085" width="44.7109375" style="56" customWidth="1"/>
    <col min="14086" max="14086" width="15.85546875" style="56" bestFit="1" customWidth="1"/>
    <col min="14087" max="14087" width="17.28515625" style="56" customWidth="1"/>
    <col min="14088" max="14088" width="16.7109375" style="56" customWidth="1"/>
    <col min="14089" max="14089" width="11.42578125" style="56"/>
    <col min="14090" max="14090" width="16.28515625" style="56" bestFit="1" customWidth="1"/>
    <col min="14091" max="14091" width="21.7109375" style="56" bestFit="1" customWidth="1"/>
    <col min="14092" max="14336" width="11.42578125" style="56"/>
    <col min="14337" max="14338" width="4.28515625" style="56" customWidth="1"/>
    <col min="14339" max="14339" width="5.5703125" style="56" customWidth="1"/>
    <col min="14340" max="14340" width="5.28515625" style="56" customWidth="1"/>
    <col min="14341" max="14341" width="44.7109375" style="56" customWidth="1"/>
    <col min="14342" max="14342" width="15.85546875" style="56" bestFit="1" customWidth="1"/>
    <col min="14343" max="14343" width="17.28515625" style="56" customWidth="1"/>
    <col min="14344" max="14344" width="16.7109375" style="56" customWidth="1"/>
    <col min="14345" max="14345" width="11.42578125" style="56"/>
    <col min="14346" max="14346" width="16.28515625" style="56" bestFit="1" customWidth="1"/>
    <col min="14347" max="14347" width="21.7109375" style="56" bestFit="1" customWidth="1"/>
    <col min="14348" max="14592" width="11.42578125" style="56"/>
    <col min="14593" max="14594" width="4.28515625" style="56" customWidth="1"/>
    <col min="14595" max="14595" width="5.5703125" style="56" customWidth="1"/>
    <col min="14596" max="14596" width="5.28515625" style="56" customWidth="1"/>
    <col min="14597" max="14597" width="44.7109375" style="56" customWidth="1"/>
    <col min="14598" max="14598" width="15.85546875" style="56" bestFit="1" customWidth="1"/>
    <col min="14599" max="14599" width="17.28515625" style="56" customWidth="1"/>
    <col min="14600" max="14600" width="16.7109375" style="56" customWidth="1"/>
    <col min="14601" max="14601" width="11.42578125" style="56"/>
    <col min="14602" max="14602" width="16.28515625" style="56" bestFit="1" customWidth="1"/>
    <col min="14603" max="14603" width="21.7109375" style="56" bestFit="1" customWidth="1"/>
    <col min="14604" max="14848" width="11.42578125" style="56"/>
    <col min="14849" max="14850" width="4.28515625" style="56" customWidth="1"/>
    <col min="14851" max="14851" width="5.5703125" style="56" customWidth="1"/>
    <col min="14852" max="14852" width="5.28515625" style="56" customWidth="1"/>
    <col min="14853" max="14853" width="44.7109375" style="56" customWidth="1"/>
    <col min="14854" max="14854" width="15.85546875" style="56" bestFit="1" customWidth="1"/>
    <col min="14855" max="14855" width="17.28515625" style="56" customWidth="1"/>
    <col min="14856" max="14856" width="16.7109375" style="56" customWidth="1"/>
    <col min="14857" max="14857" width="11.42578125" style="56"/>
    <col min="14858" max="14858" width="16.28515625" style="56" bestFit="1" customWidth="1"/>
    <col min="14859" max="14859" width="21.7109375" style="56" bestFit="1" customWidth="1"/>
    <col min="14860" max="15104" width="11.42578125" style="56"/>
    <col min="15105" max="15106" width="4.28515625" style="56" customWidth="1"/>
    <col min="15107" max="15107" width="5.5703125" style="56" customWidth="1"/>
    <col min="15108" max="15108" width="5.28515625" style="56" customWidth="1"/>
    <col min="15109" max="15109" width="44.7109375" style="56" customWidth="1"/>
    <col min="15110" max="15110" width="15.85546875" style="56" bestFit="1" customWidth="1"/>
    <col min="15111" max="15111" width="17.28515625" style="56" customWidth="1"/>
    <col min="15112" max="15112" width="16.7109375" style="56" customWidth="1"/>
    <col min="15113" max="15113" width="11.42578125" style="56"/>
    <col min="15114" max="15114" width="16.28515625" style="56" bestFit="1" customWidth="1"/>
    <col min="15115" max="15115" width="21.7109375" style="56" bestFit="1" customWidth="1"/>
    <col min="15116" max="15360" width="11.42578125" style="56"/>
    <col min="15361" max="15362" width="4.28515625" style="56" customWidth="1"/>
    <col min="15363" max="15363" width="5.5703125" style="56" customWidth="1"/>
    <col min="15364" max="15364" width="5.28515625" style="56" customWidth="1"/>
    <col min="15365" max="15365" width="44.7109375" style="56" customWidth="1"/>
    <col min="15366" max="15366" width="15.85546875" style="56" bestFit="1" customWidth="1"/>
    <col min="15367" max="15367" width="17.28515625" style="56" customWidth="1"/>
    <col min="15368" max="15368" width="16.7109375" style="56" customWidth="1"/>
    <col min="15369" max="15369" width="11.42578125" style="56"/>
    <col min="15370" max="15370" width="16.28515625" style="56" bestFit="1" customWidth="1"/>
    <col min="15371" max="15371" width="21.7109375" style="56" bestFit="1" customWidth="1"/>
    <col min="15372" max="15616" width="11.42578125" style="56"/>
    <col min="15617" max="15618" width="4.28515625" style="56" customWidth="1"/>
    <col min="15619" max="15619" width="5.5703125" style="56" customWidth="1"/>
    <col min="15620" max="15620" width="5.28515625" style="56" customWidth="1"/>
    <col min="15621" max="15621" width="44.7109375" style="56" customWidth="1"/>
    <col min="15622" max="15622" width="15.85546875" style="56" bestFit="1" customWidth="1"/>
    <col min="15623" max="15623" width="17.28515625" style="56" customWidth="1"/>
    <col min="15624" max="15624" width="16.7109375" style="56" customWidth="1"/>
    <col min="15625" max="15625" width="11.42578125" style="56"/>
    <col min="15626" max="15626" width="16.28515625" style="56" bestFit="1" customWidth="1"/>
    <col min="15627" max="15627" width="21.7109375" style="56" bestFit="1" customWidth="1"/>
    <col min="15628" max="15872" width="11.42578125" style="56"/>
    <col min="15873" max="15874" width="4.28515625" style="56" customWidth="1"/>
    <col min="15875" max="15875" width="5.5703125" style="56" customWidth="1"/>
    <col min="15876" max="15876" width="5.28515625" style="56" customWidth="1"/>
    <col min="15877" max="15877" width="44.7109375" style="56" customWidth="1"/>
    <col min="15878" max="15878" width="15.85546875" style="56" bestFit="1" customWidth="1"/>
    <col min="15879" max="15879" width="17.28515625" style="56" customWidth="1"/>
    <col min="15880" max="15880" width="16.7109375" style="56" customWidth="1"/>
    <col min="15881" max="15881" width="11.42578125" style="56"/>
    <col min="15882" max="15882" width="16.28515625" style="56" bestFit="1" customWidth="1"/>
    <col min="15883" max="15883" width="21.7109375" style="56" bestFit="1" customWidth="1"/>
    <col min="15884" max="16128" width="11.42578125" style="56"/>
    <col min="16129" max="16130" width="4.28515625" style="56" customWidth="1"/>
    <col min="16131" max="16131" width="5.5703125" style="56" customWidth="1"/>
    <col min="16132" max="16132" width="5.28515625" style="56" customWidth="1"/>
    <col min="16133" max="16133" width="44.7109375" style="56" customWidth="1"/>
    <col min="16134" max="16134" width="15.85546875" style="56" bestFit="1" customWidth="1"/>
    <col min="16135" max="16135" width="17.28515625" style="56" customWidth="1"/>
    <col min="16136" max="16136" width="16.7109375" style="56" customWidth="1"/>
    <col min="16137" max="16137" width="11.42578125" style="56"/>
    <col min="16138" max="16138" width="16.28515625" style="56" bestFit="1" customWidth="1"/>
    <col min="16139" max="16139" width="21.7109375" style="56" bestFit="1" customWidth="1"/>
    <col min="16140" max="16384" width="11.42578125" style="56"/>
  </cols>
  <sheetData>
    <row r="2" spans="1:10" ht="15" x14ac:dyDescent="0.25">
      <c r="A2" s="206"/>
      <c r="B2" s="206"/>
      <c r="C2" s="206"/>
      <c r="D2" s="206"/>
      <c r="E2" s="206"/>
      <c r="F2" s="206"/>
      <c r="G2" s="206"/>
      <c r="H2" s="206"/>
    </row>
    <row r="3" spans="1:10" ht="48" customHeight="1" x14ac:dyDescent="0.2">
      <c r="A3" s="207" t="s">
        <v>374</v>
      </c>
      <c r="B3" s="207"/>
      <c r="C3" s="207"/>
      <c r="D3" s="207"/>
      <c r="E3" s="207"/>
      <c r="F3" s="207"/>
      <c r="G3" s="207"/>
      <c r="H3" s="207"/>
    </row>
    <row r="4" spans="1:10" s="127" customFormat="1" ht="26.25" customHeight="1" x14ac:dyDescent="0.2">
      <c r="A4" s="207" t="s">
        <v>35</v>
      </c>
      <c r="B4" s="207"/>
      <c r="C4" s="207"/>
      <c r="D4" s="207"/>
      <c r="E4" s="207"/>
      <c r="F4" s="207"/>
      <c r="G4" s="208"/>
      <c r="H4" s="208"/>
    </row>
    <row r="5" spans="1:10" ht="15.75" customHeight="1" x14ac:dyDescent="0.25">
      <c r="A5" s="128"/>
      <c r="B5" s="129"/>
      <c r="C5" s="129"/>
      <c r="D5" s="129"/>
      <c r="E5" s="129"/>
    </row>
    <row r="6" spans="1:10" ht="27.75" customHeight="1" x14ac:dyDescent="0.25">
      <c r="A6" s="130"/>
      <c r="B6" s="131"/>
      <c r="C6" s="131"/>
      <c r="D6" s="132"/>
      <c r="E6" s="133"/>
      <c r="F6" s="134" t="s">
        <v>375</v>
      </c>
      <c r="G6" s="134" t="s">
        <v>376</v>
      </c>
      <c r="H6" s="135" t="s">
        <v>377</v>
      </c>
      <c r="I6" s="136"/>
    </row>
    <row r="7" spans="1:10" ht="27.75" customHeight="1" x14ac:dyDescent="0.25">
      <c r="A7" s="209" t="s">
        <v>37</v>
      </c>
      <c r="B7" s="201"/>
      <c r="C7" s="201"/>
      <c r="D7" s="201"/>
      <c r="E7" s="210"/>
      <c r="F7" s="137">
        <v>3500475.16</v>
      </c>
      <c r="G7" s="137">
        <v>3500475.16</v>
      </c>
      <c r="H7" s="137">
        <v>3500475.16</v>
      </c>
      <c r="I7" s="138"/>
    </row>
    <row r="8" spans="1:10" ht="22.5" customHeight="1" x14ac:dyDescent="0.25">
      <c r="A8" s="198" t="s">
        <v>0</v>
      </c>
      <c r="B8" s="199"/>
      <c r="C8" s="199"/>
      <c r="D8" s="199"/>
      <c r="E8" s="211"/>
      <c r="F8" s="139">
        <v>3500475.16</v>
      </c>
      <c r="G8" s="139">
        <v>3500475.16</v>
      </c>
      <c r="H8" s="139">
        <v>3500475.16</v>
      </c>
    </row>
    <row r="9" spans="1:10" ht="22.5" customHeight="1" x14ac:dyDescent="0.25">
      <c r="A9" s="212" t="s">
        <v>292</v>
      </c>
      <c r="B9" s="211"/>
      <c r="C9" s="211"/>
      <c r="D9" s="211"/>
      <c r="E9" s="211"/>
      <c r="F9" s="139">
        <v>0</v>
      </c>
      <c r="G9" s="139">
        <v>0</v>
      </c>
      <c r="H9" s="139">
        <v>0</v>
      </c>
    </row>
    <row r="10" spans="1:10" ht="22.5" customHeight="1" x14ac:dyDescent="0.25">
      <c r="A10" s="140" t="s">
        <v>38</v>
      </c>
      <c r="B10" s="141"/>
      <c r="C10" s="141"/>
      <c r="D10" s="141"/>
      <c r="E10" s="141"/>
      <c r="F10" s="137">
        <v>3500475.16</v>
      </c>
      <c r="G10" s="137">
        <v>3500475.16</v>
      </c>
      <c r="H10" s="137">
        <v>3500475.16</v>
      </c>
    </row>
    <row r="11" spans="1:10" ht="22.5" customHeight="1" x14ac:dyDescent="0.25">
      <c r="A11" s="202" t="s">
        <v>1</v>
      </c>
      <c r="B11" s="199"/>
      <c r="C11" s="199"/>
      <c r="D11" s="199"/>
      <c r="E11" s="213"/>
      <c r="F11" s="139">
        <v>3387151.91</v>
      </c>
      <c r="G11" s="139">
        <v>3387151.91</v>
      </c>
      <c r="H11" s="139">
        <v>3387151.91</v>
      </c>
      <c r="I11" s="41"/>
      <c r="J11" s="41"/>
    </row>
    <row r="12" spans="1:10" ht="22.5" customHeight="1" x14ac:dyDescent="0.25">
      <c r="A12" s="214" t="s">
        <v>326</v>
      </c>
      <c r="B12" s="211"/>
      <c r="C12" s="211"/>
      <c r="D12" s="211"/>
      <c r="E12" s="211"/>
      <c r="F12" s="142">
        <v>113323.25</v>
      </c>
      <c r="G12" s="142">
        <v>113323.25</v>
      </c>
      <c r="H12" s="142">
        <v>113323.25</v>
      </c>
      <c r="I12" s="41"/>
      <c r="J12" s="41"/>
    </row>
    <row r="13" spans="1:10" ht="22.5" customHeight="1" x14ac:dyDescent="0.25">
      <c r="A13" s="200" t="s">
        <v>2</v>
      </c>
      <c r="B13" s="201"/>
      <c r="C13" s="201"/>
      <c r="D13" s="201"/>
      <c r="E13" s="201"/>
      <c r="F13" s="143">
        <v>0</v>
      </c>
      <c r="G13" s="143">
        <v>0</v>
      </c>
      <c r="H13" s="143">
        <v>0</v>
      </c>
      <c r="J13" s="41"/>
    </row>
    <row r="14" spans="1:10" ht="25.5" customHeight="1" x14ac:dyDescent="0.2">
      <c r="A14" s="207"/>
      <c r="B14" s="196"/>
      <c r="C14" s="196"/>
      <c r="D14" s="196"/>
      <c r="E14" s="196"/>
      <c r="F14" s="197"/>
      <c r="G14" s="197"/>
      <c r="H14" s="197"/>
    </row>
    <row r="15" spans="1:10" ht="27.75" customHeight="1" x14ac:dyDescent="0.25">
      <c r="A15" s="130"/>
      <c r="B15" s="131"/>
      <c r="C15" s="131"/>
      <c r="D15" s="132"/>
      <c r="E15" s="133"/>
      <c r="F15" s="134" t="s">
        <v>375</v>
      </c>
      <c r="G15" s="134" t="s">
        <v>376</v>
      </c>
      <c r="H15" s="135" t="s">
        <v>377</v>
      </c>
      <c r="J15" s="41"/>
    </row>
    <row r="16" spans="1:10" ht="30.75" customHeight="1" x14ac:dyDescent="0.25">
      <c r="A16" s="215" t="s">
        <v>327</v>
      </c>
      <c r="B16" s="216"/>
      <c r="C16" s="216"/>
      <c r="D16" s="216"/>
      <c r="E16" s="217"/>
      <c r="F16" s="144">
        <v>18453.189999999999</v>
      </c>
      <c r="G16" s="144"/>
      <c r="H16" s="145"/>
      <c r="J16" s="41"/>
    </row>
    <row r="17" spans="1:11" ht="34.5" customHeight="1" x14ac:dyDescent="0.25">
      <c r="A17" s="203" t="s">
        <v>328</v>
      </c>
      <c r="B17" s="204"/>
      <c r="C17" s="204"/>
      <c r="D17" s="204"/>
      <c r="E17" s="205"/>
      <c r="F17" s="146"/>
      <c r="G17" s="146"/>
      <c r="H17" s="143"/>
      <c r="J17" s="41"/>
    </row>
    <row r="18" spans="1:11" s="147" customFormat="1" ht="25.5" customHeight="1" x14ac:dyDescent="0.25">
      <c r="A18" s="195"/>
      <c r="B18" s="196"/>
      <c r="C18" s="196"/>
      <c r="D18" s="196"/>
      <c r="E18" s="196"/>
      <c r="F18" s="197"/>
      <c r="G18" s="197"/>
      <c r="H18" s="197"/>
      <c r="J18" s="148"/>
    </row>
    <row r="19" spans="1:11" s="147" customFormat="1" ht="27.75" customHeight="1" x14ac:dyDescent="0.25">
      <c r="A19" s="130"/>
      <c r="B19" s="131"/>
      <c r="C19" s="131"/>
      <c r="D19" s="132"/>
      <c r="E19" s="133"/>
      <c r="F19" s="134" t="s">
        <v>375</v>
      </c>
      <c r="G19" s="134" t="s">
        <v>376</v>
      </c>
      <c r="H19" s="135" t="s">
        <v>377</v>
      </c>
      <c r="J19" s="148"/>
      <c r="K19" s="148"/>
    </row>
    <row r="20" spans="1:11" s="147" customFormat="1" ht="22.5" customHeight="1" x14ac:dyDescent="0.25">
      <c r="A20" s="198" t="s">
        <v>3</v>
      </c>
      <c r="B20" s="199"/>
      <c r="C20" s="199"/>
      <c r="D20" s="199"/>
      <c r="E20" s="199"/>
      <c r="F20" s="142"/>
      <c r="G20" s="142"/>
      <c r="H20" s="142"/>
      <c r="J20" s="148"/>
    </row>
    <row r="21" spans="1:11" s="147" customFormat="1" ht="33.75" customHeight="1" x14ac:dyDescent="0.25">
      <c r="A21" s="198" t="s">
        <v>4</v>
      </c>
      <c r="B21" s="199"/>
      <c r="C21" s="199"/>
      <c r="D21" s="199"/>
      <c r="E21" s="199"/>
      <c r="F21" s="142"/>
      <c r="G21" s="142"/>
      <c r="H21" s="142"/>
    </row>
    <row r="22" spans="1:11" s="147" customFormat="1" ht="22.5" customHeight="1" x14ac:dyDescent="0.25">
      <c r="A22" s="200" t="s">
        <v>5</v>
      </c>
      <c r="B22" s="201"/>
      <c r="C22" s="201"/>
      <c r="D22" s="201"/>
      <c r="E22" s="201"/>
      <c r="F22" s="137">
        <f>F20-F21</f>
        <v>0</v>
      </c>
      <c r="G22" s="137">
        <f>G20-G21</f>
        <v>0</v>
      </c>
      <c r="H22" s="137">
        <f>H20-H21</f>
        <v>0</v>
      </c>
      <c r="J22" s="149"/>
      <c r="K22" s="148"/>
    </row>
    <row r="23" spans="1:11" s="147" customFormat="1" ht="25.5" customHeight="1" x14ac:dyDescent="0.25">
      <c r="A23" s="195"/>
      <c r="B23" s="196"/>
      <c r="C23" s="196"/>
      <c r="D23" s="196"/>
      <c r="E23" s="196"/>
      <c r="F23" s="197"/>
      <c r="G23" s="197"/>
      <c r="H23" s="197"/>
    </row>
    <row r="24" spans="1:11" s="147" customFormat="1" ht="22.5" customHeight="1" x14ac:dyDescent="0.25">
      <c r="A24" s="202" t="s">
        <v>6</v>
      </c>
      <c r="B24" s="199"/>
      <c r="C24" s="199"/>
      <c r="D24" s="199"/>
      <c r="E24" s="199"/>
      <c r="F24" s="142">
        <f>IF((F13+F17+F22)&lt;&gt;0,"NESLAGANJE ZBROJA",(F13+F17+F22))</f>
        <v>0</v>
      </c>
      <c r="G24" s="142">
        <f>IF((G13+G17+G22)&lt;&gt;0,"NESLAGANJE ZBROJA",(G13+G17+G22))</f>
        <v>0</v>
      </c>
      <c r="H24" s="142">
        <f>IF((H13+H17+H22)&lt;&gt;0,"NESLAGANJE ZBROJA",(H13+H17+H22))</f>
        <v>0</v>
      </c>
    </row>
    <row r="25" spans="1:11" s="147" customFormat="1" ht="18" customHeight="1" x14ac:dyDescent="0.25">
      <c r="A25" s="150"/>
      <c r="B25" s="129"/>
      <c r="C25" s="129"/>
      <c r="D25" s="129"/>
      <c r="E25" s="129"/>
    </row>
    <row r="26" spans="1:11" ht="42" customHeight="1" x14ac:dyDescent="0.25">
      <c r="A26" s="193" t="s">
        <v>329</v>
      </c>
      <c r="B26" s="194"/>
      <c r="C26" s="194"/>
      <c r="D26" s="194"/>
      <c r="E26" s="194"/>
      <c r="F26" s="194"/>
      <c r="G26" s="194"/>
      <c r="H26" s="194"/>
    </row>
    <row r="27" spans="1:11" x14ac:dyDescent="0.2">
      <c r="E27" s="151"/>
    </row>
    <row r="31" spans="1:11" x14ac:dyDescent="0.2">
      <c r="F31" s="41"/>
      <c r="G31" s="41"/>
      <c r="H31" s="41"/>
    </row>
    <row r="32" spans="1:11" x14ac:dyDescent="0.2">
      <c r="F32" s="41"/>
      <c r="G32" s="41"/>
      <c r="H32" s="41"/>
    </row>
    <row r="33" spans="5:8" x14ac:dyDescent="0.2">
      <c r="E33" s="152"/>
      <c r="F33" s="43"/>
      <c r="G33" s="43"/>
      <c r="H33" s="43"/>
    </row>
    <row r="34" spans="5:8" x14ac:dyDescent="0.2">
      <c r="E34" s="152"/>
      <c r="F34" s="41"/>
      <c r="G34" s="41"/>
      <c r="H34" s="41"/>
    </row>
    <row r="35" spans="5:8" x14ac:dyDescent="0.2">
      <c r="E35" s="152"/>
      <c r="F35" s="41"/>
      <c r="G35" s="41"/>
      <c r="H35" s="41"/>
    </row>
    <row r="36" spans="5:8" x14ac:dyDescent="0.2">
      <c r="E36" s="152"/>
      <c r="F36" s="41"/>
      <c r="G36" s="41"/>
      <c r="H36" s="41"/>
    </row>
    <row r="37" spans="5:8" x14ac:dyDescent="0.2">
      <c r="E37" s="152"/>
      <c r="F37" s="41"/>
      <c r="G37" s="41"/>
      <c r="H37" s="41"/>
    </row>
    <row r="38" spans="5:8" x14ac:dyDescent="0.2">
      <c r="E38" s="152"/>
    </row>
    <row r="43" spans="5:8" x14ac:dyDescent="0.2">
      <c r="F43" s="41"/>
    </row>
    <row r="44" spans="5:8" x14ac:dyDescent="0.2">
      <c r="F44" s="41"/>
    </row>
    <row r="45" spans="5:8" x14ac:dyDescent="0.2">
      <c r="F45" s="41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opLeftCell="B133" zoomScaleNormal="100" workbookViewId="0">
      <selection activeCell="D8" sqref="D8"/>
    </sheetView>
  </sheetViews>
  <sheetFormatPr defaultColWidth="9.140625" defaultRowHeight="12" x14ac:dyDescent="0.2"/>
  <cols>
    <col min="1" max="1" width="9.28515625" style="58" hidden="1" customWidth="1"/>
    <col min="2" max="2" width="11.28515625" style="65" customWidth="1"/>
    <col min="3" max="3" width="67" style="111" customWidth="1"/>
    <col min="4" max="6" width="15.7109375" style="75" customWidth="1"/>
    <col min="7" max="16384" width="9.140625" style="69"/>
  </cols>
  <sheetData>
    <row r="1" spans="1:6" ht="12.75" thickBot="1" x14ac:dyDescent="0.25">
      <c r="C1" s="218"/>
      <c r="D1" s="219"/>
      <c r="E1" s="219"/>
      <c r="F1" s="219"/>
    </row>
    <row r="2" spans="1:6" ht="39" thickBot="1" x14ac:dyDescent="0.25">
      <c r="A2" s="58" t="s">
        <v>42</v>
      </c>
      <c r="B2" s="68" t="s">
        <v>43</v>
      </c>
      <c r="C2" s="109" t="s">
        <v>19</v>
      </c>
      <c r="D2" s="70" t="s">
        <v>367</v>
      </c>
      <c r="E2" s="70" t="s">
        <v>332</v>
      </c>
      <c r="F2" s="70" t="s">
        <v>373</v>
      </c>
    </row>
    <row r="3" spans="1:6" s="61" customFormat="1" ht="12.75" x14ac:dyDescent="0.2">
      <c r="A3" s="59">
        <f>LEN(B3)</f>
        <v>1</v>
      </c>
      <c r="B3" s="66">
        <v>6</v>
      </c>
      <c r="C3" s="110" t="s">
        <v>231</v>
      </c>
      <c r="D3" s="60">
        <f>SUM(D8+D35+D52+D60+D70+D81+D85+D100)</f>
        <v>3500475.16</v>
      </c>
      <c r="E3" s="60">
        <v>3500475.16</v>
      </c>
      <c r="F3" s="60">
        <v>3500475.16</v>
      </c>
    </row>
    <row r="4" spans="1:6" s="63" customFormat="1" ht="12.75" x14ac:dyDescent="0.2">
      <c r="A4" s="62">
        <f t="shared" ref="A4:A75" si="0">LEN(B4)</f>
        <v>2</v>
      </c>
      <c r="B4" s="66">
        <v>63</v>
      </c>
      <c r="C4" s="110" t="s">
        <v>232</v>
      </c>
      <c r="D4" s="60"/>
      <c r="E4" s="60"/>
      <c r="F4" s="60"/>
    </row>
    <row r="5" spans="1:6" s="63" customFormat="1" ht="12.75" x14ac:dyDescent="0.2">
      <c r="A5" s="62">
        <f t="shared" si="0"/>
        <v>3</v>
      </c>
      <c r="B5" s="66">
        <v>632</v>
      </c>
      <c r="C5" s="112" t="s">
        <v>233</v>
      </c>
      <c r="D5" s="101"/>
      <c r="E5" s="101"/>
      <c r="F5" s="101"/>
    </row>
    <row r="6" spans="1:6" s="72" customFormat="1" ht="12.75" x14ac:dyDescent="0.2">
      <c r="A6" s="58">
        <f t="shared" si="0"/>
        <v>4</v>
      </c>
      <c r="B6" s="67">
        <v>6321</v>
      </c>
      <c r="C6" s="113" t="s">
        <v>234</v>
      </c>
      <c r="D6" s="71"/>
      <c r="E6" s="71"/>
      <c r="F6" s="71"/>
    </row>
    <row r="7" spans="1:6" s="105" customFormat="1" ht="12.75" x14ac:dyDescent="0.2">
      <c r="A7" s="102">
        <f t="shared" si="0"/>
        <v>5</v>
      </c>
      <c r="B7" s="103">
        <v>63211</v>
      </c>
      <c r="C7" s="114" t="s">
        <v>234</v>
      </c>
      <c r="D7" s="104"/>
      <c r="E7" s="104"/>
      <c r="F7" s="104"/>
    </row>
    <row r="8" spans="1:6" s="63" customFormat="1" ht="12.75" x14ac:dyDescent="0.2">
      <c r="A8" s="62">
        <f t="shared" si="0"/>
        <v>3</v>
      </c>
      <c r="B8" s="66">
        <v>636</v>
      </c>
      <c r="C8" s="112" t="s">
        <v>235</v>
      </c>
      <c r="D8" s="101">
        <f>D9+D12</f>
        <v>2894454.79</v>
      </c>
      <c r="E8" s="101">
        <v>2894454.79</v>
      </c>
      <c r="F8" s="101">
        <v>2894454.79</v>
      </c>
    </row>
    <row r="9" spans="1:6" s="72" customFormat="1" ht="12.75" x14ac:dyDescent="0.2">
      <c r="A9" s="58">
        <f t="shared" si="0"/>
        <v>4</v>
      </c>
      <c r="B9" s="67">
        <v>6361</v>
      </c>
      <c r="C9" s="113" t="s">
        <v>236</v>
      </c>
      <c r="D9" s="71">
        <f>D10+D11+D13</f>
        <v>2894454.79</v>
      </c>
      <c r="E9" s="71">
        <v>2894454.79</v>
      </c>
      <c r="F9" s="71">
        <v>2894454.79</v>
      </c>
    </row>
    <row r="10" spans="1:6" s="105" customFormat="1" ht="24" x14ac:dyDescent="0.2">
      <c r="A10" s="102">
        <f t="shared" si="0"/>
        <v>5</v>
      </c>
      <c r="B10" s="103">
        <v>63612</v>
      </c>
      <c r="C10" s="114" t="s">
        <v>294</v>
      </c>
      <c r="D10" s="104">
        <v>2614153.69</v>
      </c>
      <c r="E10" s="104">
        <v>2614153.69</v>
      </c>
      <c r="F10" s="104">
        <v>2614153.69</v>
      </c>
    </row>
    <row r="11" spans="1:6" s="105" customFormat="1" ht="24" x14ac:dyDescent="0.2">
      <c r="A11" s="102"/>
      <c r="B11" s="103">
        <v>63613</v>
      </c>
      <c r="C11" s="114" t="s">
        <v>295</v>
      </c>
      <c r="D11" s="104">
        <v>215301.1</v>
      </c>
      <c r="E11" s="104">
        <v>215301.1</v>
      </c>
      <c r="F11" s="104">
        <v>215301.1</v>
      </c>
    </row>
    <row r="12" spans="1:6" s="72" customFormat="1" ht="25.5" x14ac:dyDescent="0.2">
      <c r="A12" s="58">
        <f t="shared" si="0"/>
        <v>4</v>
      </c>
      <c r="B12" s="67">
        <v>6362</v>
      </c>
      <c r="C12" s="113" t="s">
        <v>237</v>
      </c>
      <c r="D12" s="71"/>
      <c r="E12" s="71"/>
      <c r="F12" s="71"/>
    </row>
    <row r="13" spans="1:6" s="105" customFormat="1" ht="24" x14ac:dyDescent="0.2">
      <c r="A13" s="102">
        <f t="shared" si="0"/>
        <v>5</v>
      </c>
      <c r="B13" s="103">
        <v>63622</v>
      </c>
      <c r="C13" s="114" t="s">
        <v>296</v>
      </c>
      <c r="D13" s="104">
        <v>65000</v>
      </c>
      <c r="E13" s="104">
        <v>65000</v>
      </c>
      <c r="F13" s="104">
        <v>65000</v>
      </c>
    </row>
    <row r="14" spans="1:6" s="105" customFormat="1" ht="24" x14ac:dyDescent="0.2">
      <c r="A14" s="102">
        <f t="shared" si="0"/>
        <v>5</v>
      </c>
      <c r="B14" s="103">
        <v>63623</v>
      </c>
      <c r="C14" s="114" t="s">
        <v>297</v>
      </c>
      <c r="D14" s="104"/>
      <c r="E14" s="104"/>
      <c r="F14" s="104"/>
    </row>
    <row r="15" spans="1:6" s="105" customFormat="1" ht="12.75" x14ac:dyDescent="0.2">
      <c r="A15" s="102">
        <f t="shared" si="0"/>
        <v>3</v>
      </c>
      <c r="B15" s="66">
        <v>638</v>
      </c>
      <c r="C15" s="112" t="s">
        <v>315</v>
      </c>
      <c r="D15" s="101"/>
      <c r="E15" s="101"/>
      <c r="F15" s="101"/>
    </row>
    <row r="16" spans="1:6" s="105" customFormat="1" ht="12.75" x14ac:dyDescent="0.2">
      <c r="A16" s="58">
        <f t="shared" si="0"/>
        <v>4</v>
      </c>
      <c r="B16" s="67">
        <v>6381</v>
      </c>
      <c r="C16" s="113" t="s">
        <v>316</v>
      </c>
      <c r="D16" s="71"/>
      <c r="E16" s="71"/>
      <c r="F16" s="71"/>
    </row>
    <row r="17" spans="1:6" s="105" customFormat="1" ht="12.75" x14ac:dyDescent="0.2">
      <c r="A17" s="102">
        <f t="shared" si="0"/>
        <v>5</v>
      </c>
      <c r="B17" s="103">
        <v>63811</v>
      </c>
      <c r="C17" s="114" t="s">
        <v>298</v>
      </c>
      <c r="D17" s="104"/>
      <c r="E17" s="104"/>
      <c r="F17" s="104"/>
    </row>
    <row r="18" spans="1:6" s="105" customFormat="1" ht="12.75" x14ac:dyDescent="0.2">
      <c r="A18" s="102">
        <f t="shared" si="0"/>
        <v>5</v>
      </c>
      <c r="B18" s="103">
        <v>63812</v>
      </c>
      <c r="C18" s="114" t="s">
        <v>299</v>
      </c>
      <c r="D18" s="104"/>
      <c r="E18" s="104"/>
      <c r="F18" s="104"/>
    </row>
    <row r="19" spans="1:6" s="105" customFormat="1" ht="24" x14ac:dyDescent="0.2">
      <c r="A19" s="102">
        <f t="shared" si="0"/>
        <v>5</v>
      </c>
      <c r="B19" s="103" t="s">
        <v>300</v>
      </c>
      <c r="C19" s="114" t="s">
        <v>301</v>
      </c>
      <c r="D19" s="104"/>
      <c r="E19" s="104"/>
      <c r="F19" s="104"/>
    </row>
    <row r="20" spans="1:6" s="105" customFormat="1" ht="24" x14ac:dyDescent="0.2">
      <c r="A20" s="102">
        <f t="shared" si="0"/>
        <v>5</v>
      </c>
      <c r="B20" s="103" t="s">
        <v>302</v>
      </c>
      <c r="C20" s="114" t="s">
        <v>303</v>
      </c>
      <c r="D20" s="104"/>
      <c r="E20" s="104"/>
      <c r="F20" s="104"/>
    </row>
    <row r="21" spans="1:6" s="105" customFormat="1" ht="12.75" x14ac:dyDescent="0.2">
      <c r="A21" s="102">
        <f t="shared" si="0"/>
        <v>4</v>
      </c>
      <c r="B21" s="67">
        <v>6382</v>
      </c>
      <c r="C21" s="113" t="s">
        <v>317</v>
      </c>
      <c r="D21" s="71"/>
      <c r="E21" s="71"/>
      <c r="F21" s="71"/>
    </row>
    <row r="22" spans="1:6" s="105" customFormat="1" ht="12.75" x14ac:dyDescent="0.2">
      <c r="A22" s="102">
        <f t="shared" si="0"/>
        <v>5</v>
      </c>
      <c r="B22" s="103">
        <v>63821</v>
      </c>
      <c r="C22" s="114" t="s">
        <v>304</v>
      </c>
      <c r="D22" s="104"/>
      <c r="E22" s="104"/>
      <c r="F22" s="104"/>
    </row>
    <row r="23" spans="1:6" s="105" customFormat="1" ht="12.75" x14ac:dyDescent="0.2">
      <c r="A23" s="102">
        <f t="shared" si="0"/>
        <v>5</v>
      </c>
      <c r="B23" s="103">
        <v>63822</v>
      </c>
      <c r="C23" s="114" t="s">
        <v>305</v>
      </c>
      <c r="D23" s="104"/>
      <c r="E23" s="104"/>
      <c r="F23" s="104"/>
    </row>
    <row r="24" spans="1:6" s="105" customFormat="1" ht="24" x14ac:dyDescent="0.2">
      <c r="A24" s="102">
        <f t="shared" si="0"/>
        <v>5</v>
      </c>
      <c r="B24" s="103" t="s">
        <v>306</v>
      </c>
      <c r="C24" s="114" t="s">
        <v>307</v>
      </c>
      <c r="D24" s="104"/>
      <c r="E24" s="104"/>
      <c r="F24" s="104"/>
    </row>
    <row r="25" spans="1:6" s="105" customFormat="1" ht="24" x14ac:dyDescent="0.2">
      <c r="A25" s="102">
        <f t="shared" si="0"/>
        <v>5</v>
      </c>
      <c r="B25" s="103" t="s">
        <v>308</v>
      </c>
      <c r="C25" s="114" t="s">
        <v>309</v>
      </c>
      <c r="D25" s="104"/>
      <c r="E25" s="104"/>
      <c r="F25" s="104"/>
    </row>
    <row r="26" spans="1:6" s="105" customFormat="1" ht="12.75" x14ac:dyDescent="0.2">
      <c r="A26" s="102">
        <f t="shared" si="0"/>
        <v>3</v>
      </c>
      <c r="B26" s="66">
        <v>639</v>
      </c>
      <c r="C26" s="112" t="s">
        <v>310</v>
      </c>
      <c r="D26" s="101"/>
      <c r="E26" s="101"/>
      <c r="F26" s="101"/>
    </row>
    <row r="27" spans="1:6" s="105" customFormat="1" ht="12.75" x14ac:dyDescent="0.2">
      <c r="A27" s="102">
        <f t="shared" si="0"/>
        <v>4</v>
      </c>
      <c r="B27" s="103">
        <v>6391</v>
      </c>
      <c r="C27" s="114" t="s">
        <v>311</v>
      </c>
      <c r="D27" s="71"/>
      <c r="E27" s="71"/>
      <c r="F27" s="71"/>
    </row>
    <row r="28" spans="1:6" s="105" customFormat="1" ht="12.75" x14ac:dyDescent="0.2">
      <c r="A28" s="102">
        <f t="shared" si="0"/>
        <v>5</v>
      </c>
      <c r="B28" s="103">
        <v>63911</v>
      </c>
      <c r="C28" s="114" t="s">
        <v>311</v>
      </c>
      <c r="D28" s="104"/>
      <c r="E28" s="104"/>
      <c r="F28" s="104"/>
    </row>
    <row r="29" spans="1:6" s="105" customFormat="1" ht="12.75" x14ac:dyDescent="0.2">
      <c r="A29" s="102">
        <f t="shared" si="0"/>
        <v>4</v>
      </c>
      <c r="B29" s="103">
        <v>3692</v>
      </c>
      <c r="C29" s="114" t="s">
        <v>312</v>
      </c>
      <c r="D29" s="71"/>
      <c r="E29" s="71"/>
      <c r="F29" s="71"/>
    </row>
    <row r="30" spans="1:6" s="105" customFormat="1" ht="12.75" x14ac:dyDescent="0.2">
      <c r="A30" s="102">
        <f t="shared" si="0"/>
        <v>5</v>
      </c>
      <c r="B30" s="103">
        <v>63921</v>
      </c>
      <c r="C30" s="114" t="s">
        <v>312</v>
      </c>
      <c r="D30" s="104"/>
      <c r="E30" s="104"/>
      <c r="F30" s="104"/>
    </row>
    <row r="31" spans="1:6" s="105" customFormat="1" ht="24" x14ac:dyDescent="0.2">
      <c r="A31" s="102">
        <f t="shared" si="0"/>
        <v>4</v>
      </c>
      <c r="B31" s="103">
        <v>6393</v>
      </c>
      <c r="C31" s="114" t="s">
        <v>313</v>
      </c>
      <c r="D31" s="71"/>
      <c r="E31" s="71"/>
      <c r="F31" s="71"/>
    </row>
    <row r="32" spans="1:6" s="105" customFormat="1" ht="24" x14ac:dyDescent="0.2">
      <c r="A32" s="102">
        <f t="shared" si="0"/>
        <v>5</v>
      </c>
      <c r="B32" s="103">
        <v>63931</v>
      </c>
      <c r="C32" s="114" t="s">
        <v>313</v>
      </c>
      <c r="D32" s="104"/>
      <c r="E32" s="104"/>
      <c r="F32" s="104"/>
    </row>
    <row r="33" spans="1:6" s="105" customFormat="1" ht="25.5" x14ac:dyDescent="0.2">
      <c r="A33" s="58">
        <f t="shared" si="0"/>
        <v>4</v>
      </c>
      <c r="B33" s="67">
        <v>6394</v>
      </c>
      <c r="C33" s="113" t="s">
        <v>314</v>
      </c>
      <c r="D33" s="71"/>
      <c r="E33" s="71"/>
      <c r="F33" s="71"/>
    </row>
    <row r="34" spans="1:6" s="105" customFormat="1" ht="24" x14ac:dyDescent="0.2">
      <c r="A34" s="102">
        <f t="shared" si="0"/>
        <v>5</v>
      </c>
      <c r="B34" s="103">
        <v>63941</v>
      </c>
      <c r="C34" s="114" t="s">
        <v>314</v>
      </c>
      <c r="D34" s="104"/>
      <c r="E34" s="104"/>
      <c r="F34" s="104"/>
    </row>
    <row r="35" spans="1:6" s="63" customFormat="1" ht="12.75" x14ac:dyDescent="0.2">
      <c r="A35" s="62">
        <f t="shared" si="0"/>
        <v>2</v>
      </c>
      <c r="B35" s="66">
        <v>64</v>
      </c>
      <c r="C35" s="110" t="s">
        <v>238</v>
      </c>
      <c r="D35" s="60">
        <f>D36+D44</f>
        <v>50</v>
      </c>
      <c r="E35" s="60">
        <v>50</v>
      </c>
      <c r="F35" s="60">
        <v>50</v>
      </c>
    </row>
    <row r="36" spans="1:6" s="63" customFormat="1" ht="12.75" x14ac:dyDescent="0.2">
      <c r="A36" s="62">
        <f t="shared" si="0"/>
        <v>3</v>
      </c>
      <c r="B36" s="66">
        <v>641</v>
      </c>
      <c r="C36" s="112" t="s">
        <v>239</v>
      </c>
      <c r="D36" s="101">
        <f>D37+D40+D42</f>
        <v>50</v>
      </c>
      <c r="E36" s="101">
        <v>50</v>
      </c>
      <c r="F36" s="101">
        <v>50</v>
      </c>
    </row>
    <row r="37" spans="1:6" s="72" customFormat="1" ht="12.75" x14ac:dyDescent="0.2">
      <c r="A37" s="58">
        <f t="shared" si="0"/>
        <v>4</v>
      </c>
      <c r="B37" s="67">
        <v>6413</v>
      </c>
      <c r="C37" s="113" t="s">
        <v>240</v>
      </c>
      <c r="D37" s="71">
        <f>D38+D39</f>
        <v>50</v>
      </c>
      <c r="E37" s="71">
        <v>50</v>
      </c>
      <c r="F37" s="71">
        <v>50</v>
      </c>
    </row>
    <row r="38" spans="1:6" s="105" customFormat="1" ht="12.75" x14ac:dyDescent="0.2">
      <c r="A38" s="102">
        <f t="shared" si="0"/>
        <v>5</v>
      </c>
      <c r="B38" s="103">
        <v>64131</v>
      </c>
      <c r="C38" s="114" t="s">
        <v>241</v>
      </c>
      <c r="D38" s="104">
        <v>50</v>
      </c>
      <c r="E38" s="104">
        <v>50</v>
      </c>
      <c r="F38" s="104">
        <v>50</v>
      </c>
    </row>
    <row r="39" spans="1:6" s="105" customFormat="1" ht="12.75" x14ac:dyDescent="0.2">
      <c r="A39" s="102">
        <f t="shared" si="0"/>
        <v>5</v>
      </c>
      <c r="B39" s="103">
        <v>64132</v>
      </c>
      <c r="C39" s="114" t="s">
        <v>242</v>
      </c>
      <c r="D39" s="104"/>
      <c r="E39" s="104"/>
      <c r="F39" s="104"/>
    </row>
    <row r="40" spans="1:6" s="72" customFormat="1" ht="12.75" x14ac:dyDescent="0.2">
      <c r="A40" s="58">
        <f t="shared" si="0"/>
        <v>4</v>
      </c>
      <c r="B40" s="67">
        <v>6415</v>
      </c>
      <c r="C40" s="113" t="s">
        <v>243</v>
      </c>
      <c r="D40" s="71"/>
      <c r="E40" s="71"/>
      <c r="F40" s="71"/>
    </row>
    <row r="41" spans="1:6" s="105" customFormat="1" ht="12.75" x14ac:dyDescent="0.2">
      <c r="A41" s="102">
        <f t="shared" si="0"/>
        <v>5</v>
      </c>
      <c r="B41" s="103">
        <v>64151</v>
      </c>
      <c r="C41" s="114" t="s">
        <v>244</v>
      </c>
      <c r="D41" s="104"/>
      <c r="E41" s="104"/>
      <c r="F41" s="104"/>
    </row>
    <row r="42" spans="1:6" s="72" customFormat="1" ht="12.75" x14ac:dyDescent="0.2">
      <c r="A42" s="58">
        <f t="shared" si="0"/>
        <v>4</v>
      </c>
      <c r="B42" s="67">
        <v>6419</v>
      </c>
      <c r="C42" s="113" t="s">
        <v>245</v>
      </c>
      <c r="D42" s="71"/>
      <c r="E42" s="71"/>
      <c r="F42" s="71"/>
    </row>
    <row r="43" spans="1:6" s="105" customFormat="1" ht="12.75" x14ac:dyDescent="0.2">
      <c r="A43" s="102">
        <f t="shared" si="0"/>
        <v>5</v>
      </c>
      <c r="B43" s="103">
        <v>64199</v>
      </c>
      <c r="C43" s="114" t="s">
        <v>245</v>
      </c>
      <c r="D43" s="104"/>
      <c r="E43" s="104"/>
      <c r="F43" s="104"/>
    </row>
    <row r="44" spans="1:6" s="63" customFormat="1" ht="12.75" x14ac:dyDescent="0.2">
      <c r="A44" s="62">
        <f t="shared" si="0"/>
        <v>3</v>
      </c>
      <c r="B44" s="66">
        <v>642</v>
      </c>
      <c r="C44" s="112" t="s">
        <v>246</v>
      </c>
      <c r="D44" s="101"/>
      <c r="E44" s="101"/>
      <c r="F44" s="101"/>
    </row>
    <row r="45" spans="1:6" s="74" customFormat="1" ht="12.75" x14ac:dyDescent="0.2">
      <c r="A45" s="58">
        <f t="shared" si="0"/>
        <v>4</v>
      </c>
      <c r="B45" s="67">
        <v>6421</v>
      </c>
      <c r="C45" s="113" t="s">
        <v>247</v>
      </c>
      <c r="D45" s="73"/>
      <c r="E45" s="73"/>
      <c r="F45" s="73"/>
    </row>
    <row r="46" spans="1:6" s="107" customFormat="1" ht="12.75" x14ac:dyDescent="0.2">
      <c r="A46" s="102">
        <f t="shared" si="0"/>
        <v>5</v>
      </c>
      <c r="B46" s="103">
        <v>64219</v>
      </c>
      <c r="C46" s="114" t="s">
        <v>248</v>
      </c>
      <c r="D46" s="106"/>
      <c r="E46" s="106"/>
      <c r="F46" s="106"/>
    </row>
    <row r="47" spans="1:6" s="72" customFormat="1" ht="12.75" x14ac:dyDescent="0.2">
      <c r="A47" s="58">
        <f t="shared" si="0"/>
        <v>4</v>
      </c>
      <c r="B47" s="67">
        <v>6422</v>
      </c>
      <c r="C47" s="113" t="s">
        <v>249</v>
      </c>
      <c r="D47" s="71"/>
      <c r="E47" s="71"/>
      <c r="F47" s="71"/>
    </row>
    <row r="48" spans="1:6" s="105" customFormat="1" ht="12.75" x14ac:dyDescent="0.2">
      <c r="A48" s="102">
        <f t="shared" si="0"/>
        <v>5</v>
      </c>
      <c r="B48" s="103">
        <v>64225</v>
      </c>
      <c r="C48" s="114" t="s">
        <v>250</v>
      </c>
      <c r="D48" s="104"/>
      <c r="E48" s="104"/>
      <c r="F48" s="104"/>
    </row>
    <row r="49" spans="1:6" s="105" customFormat="1" ht="12.75" x14ac:dyDescent="0.2">
      <c r="A49" s="102">
        <f t="shared" si="0"/>
        <v>5</v>
      </c>
      <c r="B49" s="103">
        <v>64229</v>
      </c>
      <c r="C49" s="114" t="s">
        <v>251</v>
      </c>
      <c r="D49" s="108"/>
      <c r="E49" s="108"/>
      <c r="F49" s="108"/>
    </row>
    <row r="50" spans="1:6" s="72" customFormat="1" ht="12.75" x14ac:dyDescent="0.2">
      <c r="A50" s="58">
        <f t="shared" si="0"/>
        <v>4</v>
      </c>
      <c r="B50" s="67">
        <v>6429</v>
      </c>
      <c r="C50" s="113" t="s">
        <v>252</v>
      </c>
      <c r="D50" s="71"/>
      <c r="E50" s="71"/>
      <c r="F50" s="71"/>
    </row>
    <row r="51" spans="1:6" s="105" customFormat="1" ht="12.75" x14ac:dyDescent="0.2">
      <c r="A51" s="102">
        <f t="shared" si="0"/>
        <v>5</v>
      </c>
      <c r="B51" s="103">
        <v>64299</v>
      </c>
      <c r="C51" s="114" t="s">
        <v>252</v>
      </c>
      <c r="D51" s="104"/>
      <c r="E51" s="104"/>
      <c r="F51" s="104"/>
    </row>
    <row r="52" spans="1:6" s="63" customFormat="1" ht="25.5" x14ac:dyDescent="0.2">
      <c r="A52" s="62">
        <f t="shared" si="0"/>
        <v>2</v>
      </c>
      <c r="B52" s="66">
        <v>65</v>
      </c>
      <c r="C52" s="110" t="s">
        <v>253</v>
      </c>
      <c r="D52" s="60">
        <v>81495.37</v>
      </c>
      <c r="E52" s="60">
        <v>81495.37</v>
      </c>
      <c r="F52" s="60">
        <v>81495.37</v>
      </c>
    </row>
    <row r="53" spans="1:6" s="63" customFormat="1" ht="12.75" x14ac:dyDescent="0.2">
      <c r="A53" s="62">
        <f t="shared" si="0"/>
        <v>3</v>
      </c>
      <c r="B53" s="66">
        <v>652</v>
      </c>
      <c r="C53" s="112" t="s">
        <v>254</v>
      </c>
      <c r="D53" s="101">
        <f t="shared" ref="D53" si="1">D54</f>
        <v>80495.37</v>
      </c>
      <c r="E53" s="101">
        <v>80495.37</v>
      </c>
      <c r="F53" s="101">
        <v>80495.37</v>
      </c>
    </row>
    <row r="54" spans="1:6" s="72" customFormat="1" ht="12.75" x14ac:dyDescent="0.2">
      <c r="A54" s="58">
        <f t="shared" si="0"/>
        <v>4</v>
      </c>
      <c r="B54" s="67">
        <v>6526</v>
      </c>
      <c r="C54" s="113" t="s">
        <v>255</v>
      </c>
      <c r="D54" s="71">
        <f>D55+D57+D58+D59</f>
        <v>80495.37</v>
      </c>
      <c r="E54" s="71">
        <v>80495.37</v>
      </c>
      <c r="F54" s="71">
        <v>80495.37</v>
      </c>
    </row>
    <row r="55" spans="1:6" s="72" customFormat="1" ht="12.75" x14ac:dyDescent="0.2">
      <c r="A55" s="58"/>
      <c r="B55" s="103">
        <v>65264</v>
      </c>
      <c r="C55" s="184" t="s">
        <v>364</v>
      </c>
      <c r="D55" s="71">
        <v>75345.37</v>
      </c>
      <c r="E55" s="71">
        <v>75345.37</v>
      </c>
      <c r="F55" s="71">
        <v>75345.37</v>
      </c>
    </row>
    <row r="56" spans="1:6" s="72" customFormat="1" ht="12.75" x14ac:dyDescent="0.2">
      <c r="A56" s="58"/>
      <c r="B56" s="103">
        <v>65266</v>
      </c>
      <c r="C56" s="184" t="s">
        <v>379</v>
      </c>
      <c r="D56" s="71">
        <v>1000</v>
      </c>
      <c r="E56" s="71">
        <v>1000</v>
      </c>
      <c r="F56" s="71">
        <v>1000</v>
      </c>
    </row>
    <row r="57" spans="1:6" s="105" customFormat="1" ht="12.75" x14ac:dyDescent="0.2">
      <c r="A57" s="102">
        <f t="shared" si="0"/>
        <v>5</v>
      </c>
      <c r="B57" s="103">
        <v>65267</v>
      </c>
      <c r="C57" s="114" t="s">
        <v>256</v>
      </c>
      <c r="D57" s="104">
        <v>2000</v>
      </c>
      <c r="E57" s="104">
        <v>2000</v>
      </c>
      <c r="F57" s="104">
        <v>2000</v>
      </c>
    </row>
    <row r="58" spans="1:6" s="105" customFormat="1" ht="12.75" x14ac:dyDescent="0.2">
      <c r="A58" s="102">
        <f t="shared" si="0"/>
        <v>5</v>
      </c>
      <c r="B58" s="103">
        <v>65268</v>
      </c>
      <c r="C58" s="114" t="s">
        <v>257</v>
      </c>
      <c r="D58" s="104">
        <v>3150</v>
      </c>
      <c r="E58" s="104">
        <v>3150</v>
      </c>
      <c r="F58" s="104">
        <v>3150</v>
      </c>
    </row>
    <row r="59" spans="1:6" s="105" customFormat="1" ht="12.75" x14ac:dyDescent="0.2">
      <c r="A59" s="102">
        <f t="shared" si="0"/>
        <v>5</v>
      </c>
      <c r="B59" s="103">
        <v>65269</v>
      </c>
      <c r="C59" s="114" t="s">
        <v>258</v>
      </c>
      <c r="D59" s="104"/>
      <c r="E59" s="104"/>
      <c r="F59" s="104"/>
    </row>
    <row r="60" spans="1:6" s="63" customFormat="1" ht="25.5" x14ac:dyDescent="0.2">
      <c r="A60" s="62">
        <f t="shared" si="0"/>
        <v>2</v>
      </c>
      <c r="B60" s="66">
        <v>66</v>
      </c>
      <c r="C60" s="110" t="s">
        <v>259</v>
      </c>
      <c r="D60" s="60">
        <f>D61+D64+D66</f>
        <v>3000</v>
      </c>
      <c r="E60" s="60">
        <v>3000</v>
      </c>
      <c r="F60" s="60">
        <v>3000</v>
      </c>
    </row>
    <row r="61" spans="1:6" s="63" customFormat="1" ht="12.75" x14ac:dyDescent="0.2">
      <c r="A61" s="62">
        <f t="shared" si="0"/>
        <v>3</v>
      </c>
      <c r="B61" s="66">
        <v>661</v>
      </c>
      <c r="C61" s="112" t="s">
        <v>260</v>
      </c>
      <c r="D61" s="101">
        <f t="shared" ref="D61:D62" si="2">D62</f>
        <v>3000</v>
      </c>
      <c r="E61" s="101">
        <v>3000</v>
      </c>
      <c r="F61" s="101">
        <v>3000</v>
      </c>
    </row>
    <row r="62" spans="1:6" s="72" customFormat="1" ht="12.75" x14ac:dyDescent="0.2">
      <c r="A62" s="58">
        <f t="shared" si="0"/>
        <v>4</v>
      </c>
      <c r="B62" s="67">
        <v>6614</v>
      </c>
      <c r="C62" s="113" t="s">
        <v>380</v>
      </c>
      <c r="D62" s="71">
        <f t="shared" si="2"/>
        <v>3000</v>
      </c>
      <c r="E62" s="71">
        <v>3000</v>
      </c>
      <c r="F62" s="71">
        <v>3000</v>
      </c>
    </row>
    <row r="63" spans="1:6" s="105" customFormat="1" ht="12.75" x14ac:dyDescent="0.2">
      <c r="A63" s="102">
        <f t="shared" si="0"/>
        <v>5</v>
      </c>
      <c r="B63" s="103">
        <v>66141</v>
      </c>
      <c r="C63" s="114" t="s">
        <v>380</v>
      </c>
      <c r="D63" s="104">
        <v>3000</v>
      </c>
      <c r="E63" s="104">
        <v>3000</v>
      </c>
      <c r="F63" s="104">
        <v>3000</v>
      </c>
    </row>
    <row r="64" spans="1:6" s="63" customFormat="1" ht="12.75" x14ac:dyDescent="0.2">
      <c r="A64" s="62">
        <f t="shared" si="0"/>
        <v>3</v>
      </c>
      <c r="B64" s="66">
        <v>663</v>
      </c>
      <c r="C64" s="112" t="s">
        <v>261</v>
      </c>
      <c r="D64" s="101"/>
      <c r="E64" s="101"/>
      <c r="F64" s="101"/>
    </row>
    <row r="65" spans="1:6" s="72" customFormat="1" ht="12.75" x14ac:dyDescent="0.2">
      <c r="A65" s="58">
        <f t="shared" si="0"/>
        <v>4</v>
      </c>
      <c r="B65" s="67">
        <v>6631</v>
      </c>
      <c r="C65" s="113" t="s">
        <v>262</v>
      </c>
      <c r="D65" s="71"/>
      <c r="E65" s="71"/>
      <c r="F65" s="71"/>
    </row>
    <row r="66" spans="1:6" s="72" customFormat="1" ht="12.75" x14ac:dyDescent="0.2">
      <c r="A66" s="58"/>
      <c r="B66" s="103">
        <v>66313</v>
      </c>
      <c r="C66" s="184" t="s">
        <v>365</v>
      </c>
      <c r="D66" s="71"/>
      <c r="E66" s="71"/>
      <c r="F66" s="71"/>
    </row>
    <row r="67" spans="1:6" s="105" customFormat="1" ht="12.75" x14ac:dyDescent="0.2">
      <c r="A67" s="102">
        <f t="shared" si="0"/>
        <v>5</v>
      </c>
      <c r="B67" s="103">
        <v>66314</v>
      </c>
      <c r="C67" s="114" t="s">
        <v>263</v>
      </c>
      <c r="D67" s="104"/>
      <c r="E67" s="104"/>
      <c r="F67" s="104"/>
    </row>
    <row r="68" spans="1:6" s="72" customFormat="1" ht="12.75" x14ac:dyDescent="0.2">
      <c r="A68" s="58">
        <f t="shared" si="0"/>
        <v>4</v>
      </c>
      <c r="B68" s="67">
        <v>6632</v>
      </c>
      <c r="C68" s="113" t="s">
        <v>264</v>
      </c>
      <c r="D68" s="71"/>
      <c r="E68" s="71"/>
      <c r="F68" s="71"/>
    </row>
    <row r="69" spans="1:6" s="105" customFormat="1" ht="12.75" x14ac:dyDescent="0.2">
      <c r="A69" s="102">
        <f t="shared" si="0"/>
        <v>5</v>
      </c>
      <c r="B69" s="103">
        <v>66322</v>
      </c>
      <c r="C69" s="114" t="s">
        <v>265</v>
      </c>
      <c r="D69" s="104"/>
      <c r="E69" s="104"/>
      <c r="F69" s="104"/>
    </row>
    <row r="70" spans="1:6" s="63" customFormat="1" ht="25.5" x14ac:dyDescent="0.2">
      <c r="A70" s="62">
        <f t="shared" si="0"/>
        <v>2</v>
      </c>
      <c r="B70" s="66">
        <v>67</v>
      </c>
      <c r="C70" s="110" t="s">
        <v>266</v>
      </c>
      <c r="D70" s="60">
        <v>521475</v>
      </c>
      <c r="E70" s="60">
        <v>521475</v>
      </c>
      <c r="F70" s="60">
        <v>521475</v>
      </c>
    </row>
    <row r="71" spans="1:6" s="63" customFormat="1" ht="24" x14ac:dyDescent="0.2">
      <c r="A71" s="62">
        <f t="shared" si="0"/>
        <v>3</v>
      </c>
      <c r="B71" s="66">
        <v>671</v>
      </c>
      <c r="C71" s="112" t="s">
        <v>267</v>
      </c>
      <c r="D71" s="60">
        <v>521475</v>
      </c>
      <c r="E71" s="60">
        <v>521475</v>
      </c>
      <c r="F71" s="60">
        <v>521475</v>
      </c>
    </row>
    <row r="72" spans="1:6" s="72" customFormat="1" ht="12.75" x14ac:dyDescent="0.2">
      <c r="A72" s="58">
        <f t="shared" si="0"/>
        <v>4</v>
      </c>
      <c r="B72" s="67">
        <v>6711</v>
      </c>
      <c r="C72" s="113" t="s">
        <v>268</v>
      </c>
      <c r="D72" s="64">
        <v>521475</v>
      </c>
      <c r="E72" s="64">
        <v>521475</v>
      </c>
      <c r="F72" s="64">
        <v>521475</v>
      </c>
    </row>
    <row r="73" spans="1:6" s="105" customFormat="1" ht="12.75" x14ac:dyDescent="0.2">
      <c r="A73" s="102">
        <f t="shared" si="0"/>
        <v>5</v>
      </c>
      <c r="B73" s="103">
        <v>67111</v>
      </c>
      <c r="C73" s="114" t="s">
        <v>268</v>
      </c>
      <c r="D73" s="104">
        <v>521475</v>
      </c>
      <c r="E73" s="104">
        <v>521475</v>
      </c>
      <c r="F73" s="104">
        <v>521475</v>
      </c>
    </row>
    <row r="74" spans="1:6" s="72" customFormat="1" ht="25.5" x14ac:dyDescent="0.2">
      <c r="A74" s="58">
        <f t="shared" si="0"/>
        <v>4</v>
      </c>
      <c r="B74" s="67">
        <v>6712</v>
      </c>
      <c r="C74" s="113" t="s">
        <v>269</v>
      </c>
      <c r="D74" s="64"/>
      <c r="E74" s="64"/>
      <c r="F74" s="64"/>
    </row>
    <row r="75" spans="1:6" s="105" customFormat="1" ht="24" x14ac:dyDescent="0.2">
      <c r="A75" s="102">
        <f t="shared" si="0"/>
        <v>5</v>
      </c>
      <c r="B75" s="103">
        <v>67121</v>
      </c>
      <c r="C75" s="114" t="s">
        <v>269</v>
      </c>
      <c r="D75" s="104"/>
      <c r="E75" s="104"/>
      <c r="F75" s="104"/>
    </row>
    <row r="76" spans="1:6" s="72" customFormat="1" ht="25.5" x14ac:dyDescent="0.2">
      <c r="A76" s="58">
        <f t="shared" ref="A76:A105" si="3">LEN(B76)</f>
        <v>4</v>
      </c>
      <c r="B76" s="67">
        <v>6714</v>
      </c>
      <c r="C76" s="113" t="s">
        <v>270</v>
      </c>
      <c r="D76" s="64"/>
      <c r="E76" s="64"/>
      <c r="F76" s="64"/>
    </row>
    <row r="77" spans="1:6" s="105" customFormat="1" ht="24" x14ac:dyDescent="0.2">
      <c r="A77" s="102">
        <f t="shared" si="3"/>
        <v>5</v>
      </c>
      <c r="B77" s="103">
        <v>67141</v>
      </c>
      <c r="C77" s="114" t="s">
        <v>270</v>
      </c>
      <c r="D77" s="104"/>
      <c r="E77" s="104"/>
      <c r="F77" s="104"/>
    </row>
    <row r="78" spans="1:6" s="63" customFormat="1" ht="12.75" x14ac:dyDescent="0.2">
      <c r="A78" s="62">
        <f t="shared" si="3"/>
        <v>3</v>
      </c>
      <c r="B78" s="66">
        <v>673</v>
      </c>
      <c r="C78" s="112" t="s">
        <v>271</v>
      </c>
      <c r="D78" s="60"/>
      <c r="E78" s="60"/>
      <c r="F78" s="60"/>
    </row>
    <row r="79" spans="1:6" s="72" customFormat="1" ht="12.75" x14ac:dyDescent="0.2">
      <c r="A79" s="58">
        <f t="shared" si="3"/>
        <v>4</v>
      </c>
      <c r="B79" s="67">
        <v>6731</v>
      </c>
      <c r="C79" s="113" t="s">
        <v>271</v>
      </c>
      <c r="D79" s="64"/>
      <c r="E79" s="64"/>
      <c r="F79" s="64"/>
    </row>
    <row r="80" spans="1:6" s="105" customFormat="1" ht="12.75" x14ac:dyDescent="0.2">
      <c r="A80" s="102">
        <f t="shared" si="3"/>
        <v>5</v>
      </c>
      <c r="B80" s="103">
        <v>67311</v>
      </c>
      <c r="C80" s="114" t="s">
        <v>271</v>
      </c>
      <c r="D80" s="104"/>
      <c r="E80" s="104"/>
      <c r="F80" s="104"/>
    </row>
    <row r="81" spans="1:6" s="63" customFormat="1" ht="12.75" x14ac:dyDescent="0.2">
      <c r="A81" s="62">
        <f t="shared" si="3"/>
        <v>2</v>
      </c>
      <c r="B81" s="66">
        <v>68</v>
      </c>
      <c r="C81" s="110" t="s">
        <v>272</v>
      </c>
      <c r="D81" s="60">
        <f t="shared" ref="D81:D82" si="4">D82</f>
        <v>0</v>
      </c>
      <c r="E81" s="60">
        <v>0</v>
      </c>
      <c r="F81" s="60">
        <v>0</v>
      </c>
    </row>
    <row r="82" spans="1:6" s="63" customFormat="1" ht="12.75" x14ac:dyDescent="0.2">
      <c r="A82" s="62">
        <f t="shared" si="3"/>
        <v>3</v>
      </c>
      <c r="B82" s="66">
        <v>683</v>
      </c>
      <c r="C82" s="112" t="s">
        <v>273</v>
      </c>
      <c r="D82" s="60">
        <f t="shared" si="4"/>
        <v>0</v>
      </c>
      <c r="E82" s="60">
        <v>0</v>
      </c>
      <c r="F82" s="60">
        <v>0</v>
      </c>
    </row>
    <row r="83" spans="1:6" s="72" customFormat="1" ht="12.75" x14ac:dyDescent="0.2">
      <c r="A83" s="58">
        <f t="shared" si="3"/>
        <v>4</v>
      </c>
      <c r="B83" s="67">
        <v>6831</v>
      </c>
      <c r="C83" s="113" t="s">
        <v>273</v>
      </c>
      <c r="D83" s="64">
        <f>SUM(D84)</f>
        <v>0</v>
      </c>
      <c r="E83" s="64">
        <v>0</v>
      </c>
      <c r="F83" s="64">
        <v>0</v>
      </c>
    </row>
    <row r="84" spans="1:6" s="105" customFormat="1" ht="12.75" x14ac:dyDescent="0.2">
      <c r="A84" s="102">
        <f t="shared" si="3"/>
        <v>5</v>
      </c>
      <c r="B84" s="103">
        <v>68311</v>
      </c>
      <c r="C84" s="114" t="s">
        <v>273</v>
      </c>
      <c r="D84" s="104"/>
      <c r="E84" s="104"/>
      <c r="F84" s="104"/>
    </row>
    <row r="85" spans="1:6" s="61" customFormat="1" ht="12.75" x14ac:dyDescent="0.2">
      <c r="A85" s="59">
        <f t="shared" si="3"/>
        <v>1</v>
      </c>
      <c r="B85" s="66">
        <v>7</v>
      </c>
      <c r="C85" s="110" t="s">
        <v>274</v>
      </c>
      <c r="D85" s="60"/>
      <c r="E85" s="60"/>
      <c r="F85" s="60"/>
    </row>
    <row r="86" spans="1:6" s="63" customFormat="1" ht="12.75" x14ac:dyDescent="0.2">
      <c r="A86" s="62">
        <f t="shared" si="3"/>
        <v>2</v>
      </c>
      <c r="B86" s="66">
        <v>71</v>
      </c>
      <c r="C86" s="110" t="s">
        <v>275</v>
      </c>
      <c r="D86" s="60"/>
      <c r="E86" s="60"/>
      <c r="F86" s="60"/>
    </row>
    <row r="87" spans="1:6" s="63" customFormat="1" ht="12.75" x14ac:dyDescent="0.2">
      <c r="A87" s="62">
        <f t="shared" si="3"/>
        <v>3</v>
      </c>
      <c r="B87" s="66">
        <v>711</v>
      </c>
      <c r="C87" s="112" t="s">
        <v>276</v>
      </c>
      <c r="D87" s="101"/>
      <c r="E87" s="101"/>
      <c r="F87" s="101"/>
    </row>
    <row r="88" spans="1:6" s="72" customFormat="1" ht="12.75" x14ac:dyDescent="0.2">
      <c r="A88" s="58">
        <f t="shared" si="3"/>
        <v>4</v>
      </c>
      <c r="B88" s="67">
        <v>7111</v>
      </c>
      <c r="C88" s="113" t="s">
        <v>154</v>
      </c>
      <c r="D88" s="71"/>
      <c r="E88" s="71"/>
      <c r="F88" s="71"/>
    </row>
    <row r="89" spans="1:6" s="105" customFormat="1" ht="12.75" x14ac:dyDescent="0.2">
      <c r="A89" s="102">
        <f t="shared" si="3"/>
        <v>5</v>
      </c>
      <c r="B89" s="103">
        <v>71111</v>
      </c>
      <c r="C89" s="114" t="s">
        <v>277</v>
      </c>
      <c r="D89" s="108"/>
      <c r="E89" s="108"/>
      <c r="F89" s="108"/>
    </row>
    <row r="90" spans="1:6" s="63" customFormat="1" ht="12.75" x14ac:dyDescent="0.2">
      <c r="A90" s="62">
        <f t="shared" si="3"/>
        <v>2</v>
      </c>
      <c r="B90" s="66">
        <v>72</v>
      </c>
      <c r="C90" s="110" t="s">
        <v>278</v>
      </c>
      <c r="D90" s="60"/>
      <c r="E90" s="60"/>
      <c r="F90" s="60"/>
    </row>
    <row r="91" spans="1:6" s="63" customFormat="1" ht="12.75" x14ac:dyDescent="0.2">
      <c r="A91" s="62">
        <f t="shared" si="3"/>
        <v>3</v>
      </c>
      <c r="B91" s="66">
        <v>721</v>
      </c>
      <c r="C91" s="112" t="s">
        <v>279</v>
      </c>
      <c r="D91" s="101"/>
      <c r="E91" s="101"/>
      <c r="F91" s="101"/>
    </row>
    <row r="92" spans="1:6" s="72" customFormat="1" ht="12.75" x14ac:dyDescent="0.2">
      <c r="A92" s="58">
        <f t="shared" si="3"/>
        <v>4</v>
      </c>
      <c r="B92" s="67">
        <v>7211</v>
      </c>
      <c r="C92" s="113" t="s">
        <v>280</v>
      </c>
      <c r="D92" s="71"/>
      <c r="E92" s="71"/>
      <c r="F92" s="71"/>
    </row>
    <row r="93" spans="1:6" s="105" customFormat="1" ht="12.75" x14ac:dyDescent="0.2">
      <c r="A93" s="102">
        <f t="shared" si="3"/>
        <v>5</v>
      </c>
      <c r="B93" s="103">
        <v>72119</v>
      </c>
      <c r="C93" s="114" t="s">
        <v>281</v>
      </c>
      <c r="D93" s="104"/>
      <c r="E93" s="104"/>
      <c r="F93" s="104"/>
    </row>
    <row r="94" spans="1:6" s="72" customFormat="1" ht="12.75" x14ac:dyDescent="0.2">
      <c r="A94" s="58">
        <f t="shared" si="3"/>
        <v>4</v>
      </c>
      <c r="B94" s="67">
        <v>7212</v>
      </c>
      <c r="C94" s="113" t="s">
        <v>166</v>
      </c>
      <c r="D94" s="71"/>
      <c r="E94" s="71"/>
      <c r="F94" s="71"/>
    </row>
    <row r="95" spans="1:6" s="105" customFormat="1" ht="12.75" x14ac:dyDescent="0.2">
      <c r="A95" s="102">
        <f t="shared" si="3"/>
        <v>5</v>
      </c>
      <c r="B95" s="103">
        <v>72121</v>
      </c>
      <c r="C95" s="114" t="s">
        <v>282</v>
      </c>
      <c r="D95" s="104"/>
      <c r="E95" s="104"/>
      <c r="F95" s="104"/>
    </row>
    <row r="96" spans="1:6" s="63" customFormat="1" ht="12.75" x14ac:dyDescent="0.2">
      <c r="A96" s="62">
        <f t="shared" si="3"/>
        <v>3</v>
      </c>
      <c r="B96" s="66">
        <v>723</v>
      </c>
      <c r="C96" s="112" t="s">
        <v>283</v>
      </c>
      <c r="D96" s="101"/>
      <c r="E96" s="101"/>
      <c r="F96" s="101"/>
    </row>
    <row r="97" spans="1:6" s="72" customFormat="1" ht="12.75" x14ac:dyDescent="0.2">
      <c r="A97" s="58">
        <f t="shared" si="3"/>
        <v>4</v>
      </c>
      <c r="B97" s="67">
        <v>7231</v>
      </c>
      <c r="C97" s="113" t="s">
        <v>184</v>
      </c>
      <c r="D97" s="71"/>
      <c r="E97" s="71"/>
      <c r="F97" s="71"/>
    </row>
    <row r="98" spans="1:6" s="105" customFormat="1" ht="12.75" x14ac:dyDescent="0.2">
      <c r="A98" s="102">
        <f t="shared" si="3"/>
        <v>5</v>
      </c>
      <c r="B98" s="103">
        <v>72311</v>
      </c>
      <c r="C98" s="114" t="s">
        <v>284</v>
      </c>
      <c r="D98" s="104"/>
      <c r="E98" s="104"/>
      <c r="F98" s="104"/>
    </row>
    <row r="99" spans="1:6" s="61" customFormat="1" ht="12.75" x14ac:dyDescent="0.2">
      <c r="A99" s="59">
        <f t="shared" si="3"/>
        <v>1</v>
      </c>
      <c r="B99" s="66">
        <v>8</v>
      </c>
      <c r="C99" s="110" t="s">
        <v>285</v>
      </c>
      <c r="D99" s="60"/>
      <c r="E99" s="60"/>
      <c r="F99" s="60"/>
    </row>
    <row r="100" spans="1:6" s="63" customFormat="1" ht="12.75" x14ac:dyDescent="0.2">
      <c r="A100" s="62">
        <f t="shared" si="3"/>
        <v>2</v>
      </c>
      <c r="B100" s="66">
        <v>84</v>
      </c>
      <c r="C100" s="110" t="s">
        <v>286</v>
      </c>
      <c r="D100" s="60"/>
      <c r="E100" s="60"/>
      <c r="F100" s="60"/>
    </row>
    <row r="101" spans="1:6" s="63" customFormat="1" ht="24" x14ac:dyDescent="0.2">
      <c r="A101" s="62">
        <f t="shared" si="3"/>
        <v>3</v>
      </c>
      <c r="B101" s="66">
        <v>844</v>
      </c>
      <c r="C101" s="112" t="s">
        <v>287</v>
      </c>
      <c r="D101" s="60"/>
      <c r="E101" s="60"/>
      <c r="F101" s="60"/>
    </row>
    <row r="102" spans="1:6" s="72" customFormat="1" ht="12.75" x14ac:dyDescent="0.2">
      <c r="A102" s="58">
        <f t="shared" si="3"/>
        <v>4</v>
      </c>
      <c r="B102" s="67">
        <v>8443</v>
      </c>
      <c r="C102" s="113" t="s">
        <v>288</v>
      </c>
      <c r="D102" s="64"/>
      <c r="E102" s="64"/>
      <c r="F102" s="64"/>
    </row>
    <row r="103" spans="1:6" s="63" customFormat="1" ht="12.75" x14ac:dyDescent="0.2">
      <c r="A103" s="62">
        <f t="shared" si="3"/>
        <v>3</v>
      </c>
      <c r="B103" s="66">
        <v>847</v>
      </c>
      <c r="C103" s="112" t="s">
        <v>289</v>
      </c>
      <c r="D103" s="101"/>
      <c r="E103" s="101"/>
      <c r="F103" s="101"/>
    </row>
    <row r="104" spans="1:6" s="72" customFormat="1" ht="12.75" x14ac:dyDescent="0.2">
      <c r="A104" s="58">
        <f t="shared" si="3"/>
        <v>4</v>
      </c>
      <c r="B104" s="67">
        <v>8471</v>
      </c>
      <c r="C104" s="113" t="s">
        <v>290</v>
      </c>
      <c r="D104" s="71"/>
      <c r="E104" s="71"/>
      <c r="F104" s="71"/>
    </row>
    <row r="105" spans="1:6" s="105" customFormat="1" ht="12.75" x14ac:dyDescent="0.2">
      <c r="A105" s="102">
        <f t="shared" si="3"/>
        <v>5</v>
      </c>
      <c r="B105" s="103">
        <v>84712</v>
      </c>
      <c r="C105" s="114" t="s">
        <v>291</v>
      </c>
      <c r="D105" s="104"/>
      <c r="E105" s="104"/>
      <c r="F105" s="104"/>
    </row>
  </sheetData>
  <mergeCells count="1">
    <mergeCell ref="C1:F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tabSelected="1" topLeftCell="B1" zoomScaleNormal="100" workbookViewId="0">
      <selection activeCell="C10" sqref="C10"/>
    </sheetView>
  </sheetViews>
  <sheetFormatPr defaultColWidth="9.140625" defaultRowHeight="12" x14ac:dyDescent="0.2"/>
  <cols>
    <col min="1" max="1" width="0" style="69" hidden="1" customWidth="1"/>
    <col min="2" max="2" width="12.7109375" style="69" customWidth="1"/>
    <col min="3" max="3" width="54.7109375" style="75" customWidth="1"/>
    <col min="4" max="6" width="14.7109375" style="80" customWidth="1"/>
    <col min="7" max="16384" width="9.140625" style="69"/>
  </cols>
  <sheetData>
    <row r="1" spans="1:6" ht="12.75" thickBot="1" x14ac:dyDescent="0.25">
      <c r="C1" s="218"/>
      <c r="D1" s="219"/>
      <c r="E1" s="219"/>
      <c r="F1" s="219"/>
    </row>
    <row r="2" spans="1:6" ht="26.25" thickBot="1" x14ac:dyDescent="0.25">
      <c r="A2" s="69" t="s">
        <v>42</v>
      </c>
      <c r="B2" s="70" t="s">
        <v>44</v>
      </c>
      <c r="C2" s="115" t="s">
        <v>19</v>
      </c>
      <c r="D2" s="70" t="s">
        <v>367</v>
      </c>
      <c r="E2" s="70" t="s">
        <v>368</v>
      </c>
      <c r="F2" s="70" t="s">
        <v>372</v>
      </c>
    </row>
    <row r="3" spans="1:6" ht="12.75" x14ac:dyDescent="0.2">
      <c r="A3" s="69">
        <f>LEN(B3)</f>
        <v>1</v>
      </c>
      <c r="B3" s="76" t="s">
        <v>53</v>
      </c>
      <c r="C3" s="116" t="s">
        <v>54</v>
      </c>
      <c r="D3" s="77">
        <f>SUM(D4+D14+D47+D55+D61+D66)</f>
        <v>3387151.91</v>
      </c>
      <c r="E3" s="77">
        <v>3387151.91</v>
      </c>
      <c r="F3" s="77">
        <v>3387151.91</v>
      </c>
    </row>
    <row r="4" spans="1:6" ht="12.75" x14ac:dyDescent="0.2">
      <c r="A4" s="69">
        <f t="shared" ref="A4:A54" si="0">LEN(B4)</f>
        <v>2</v>
      </c>
      <c r="B4" s="76" t="s">
        <v>55</v>
      </c>
      <c r="C4" s="116" t="s">
        <v>21</v>
      </c>
      <c r="D4" s="77">
        <f>D5+D9+D11</f>
        <v>2624027</v>
      </c>
      <c r="E4" s="77">
        <v>2624027</v>
      </c>
      <c r="F4" s="77">
        <v>2624027</v>
      </c>
    </row>
    <row r="5" spans="1:6" x14ac:dyDescent="0.2">
      <c r="A5" s="69">
        <f t="shared" si="0"/>
        <v>3</v>
      </c>
      <c r="B5" s="99" t="s">
        <v>56</v>
      </c>
      <c r="C5" s="117" t="s">
        <v>22</v>
      </c>
      <c r="D5" s="78">
        <v>2124392</v>
      </c>
      <c r="E5" s="78">
        <v>2124392</v>
      </c>
      <c r="F5" s="78">
        <v>2124392</v>
      </c>
    </row>
    <row r="6" spans="1:6" x14ac:dyDescent="0.2">
      <c r="A6" s="69">
        <f t="shared" si="0"/>
        <v>4</v>
      </c>
      <c r="B6" s="100" t="s">
        <v>57</v>
      </c>
      <c r="C6" s="118" t="s">
        <v>45</v>
      </c>
      <c r="D6" s="79">
        <v>2124392</v>
      </c>
      <c r="E6" s="79">
        <v>2124392</v>
      </c>
      <c r="F6" s="79">
        <v>2124392</v>
      </c>
    </row>
    <row r="7" spans="1:6" x14ac:dyDescent="0.2">
      <c r="A7" s="69">
        <f t="shared" si="0"/>
        <v>4</v>
      </c>
      <c r="B7" s="100" t="s">
        <v>58</v>
      </c>
      <c r="C7" s="118" t="s">
        <v>59</v>
      </c>
      <c r="D7" s="79"/>
      <c r="E7" s="79"/>
      <c r="F7" s="79"/>
    </row>
    <row r="8" spans="1:6" x14ac:dyDescent="0.2">
      <c r="A8" s="69">
        <f t="shared" si="0"/>
        <v>4</v>
      </c>
      <c r="B8" s="100" t="s">
        <v>60</v>
      </c>
      <c r="C8" s="118" t="s">
        <v>61</v>
      </c>
      <c r="D8" s="79"/>
      <c r="E8" s="79"/>
      <c r="F8" s="79"/>
    </row>
    <row r="9" spans="1:6" x14ac:dyDescent="0.2">
      <c r="A9" s="69">
        <f t="shared" si="0"/>
        <v>3</v>
      </c>
      <c r="B9" s="99">
        <v>312</v>
      </c>
      <c r="C9" s="117" t="s">
        <v>23</v>
      </c>
      <c r="D9" s="78">
        <v>153400</v>
      </c>
      <c r="E9" s="78">
        <v>153400</v>
      </c>
      <c r="F9" s="78">
        <v>153400</v>
      </c>
    </row>
    <row r="10" spans="1:6" x14ac:dyDescent="0.2">
      <c r="A10" s="69">
        <f t="shared" si="0"/>
        <v>4</v>
      </c>
      <c r="B10" s="100" t="s">
        <v>62</v>
      </c>
      <c r="C10" s="118" t="s">
        <v>23</v>
      </c>
      <c r="D10" s="79">
        <v>153400</v>
      </c>
      <c r="E10" s="79">
        <v>153400</v>
      </c>
      <c r="F10" s="79">
        <v>153400</v>
      </c>
    </row>
    <row r="11" spans="1:6" x14ac:dyDescent="0.2">
      <c r="A11" s="69">
        <f t="shared" si="0"/>
        <v>3</v>
      </c>
      <c r="B11" s="99">
        <v>313</v>
      </c>
      <c r="C11" s="117" t="s">
        <v>24</v>
      </c>
      <c r="D11" s="78">
        <v>346235</v>
      </c>
      <c r="E11" s="78">
        <v>346235</v>
      </c>
      <c r="F11" s="78">
        <v>346235</v>
      </c>
    </row>
    <row r="12" spans="1:6" x14ac:dyDescent="0.2">
      <c r="A12" s="69">
        <f t="shared" si="0"/>
        <v>4</v>
      </c>
      <c r="B12" s="100" t="s">
        <v>63</v>
      </c>
      <c r="C12" s="118" t="s">
        <v>46</v>
      </c>
      <c r="D12" s="79">
        <v>346235</v>
      </c>
      <c r="E12" s="79">
        <v>346235</v>
      </c>
      <c r="F12" s="79">
        <v>346235</v>
      </c>
    </row>
    <row r="13" spans="1:6" x14ac:dyDescent="0.2">
      <c r="A13" s="69">
        <f t="shared" si="0"/>
        <v>4</v>
      </c>
      <c r="B13" s="100" t="s">
        <v>64</v>
      </c>
      <c r="C13" s="118" t="s">
        <v>47</v>
      </c>
      <c r="D13" s="79"/>
      <c r="E13" s="79"/>
      <c r="F13" s="79"/>
    </row>
    <row r="14" spans="1:6" ht="12.75" x14ac:dyDescent="0.2">
      <c r="A14" s="69">
        <f t="shared" si="0"/>
        <v>2</v>
      </c>
      <c r="B14" s="76" t="s">
        <v>65</v>
      </c>
      <c r="C14" s="116" t="s">
        <v>25</v>
      </c>
      <c r="D14" s="77">
        <f>SUM(D15+D20+D27+D37+D39)</f>
        <v>736816.53</v>
      </c>
      <c r="E14" s="77">
        <v>736816.53</v>
      </c>
      <c r="F14" s="77">
        <v>736816.53</v>
      </c>
    </row>
    <row r="15" spans="1:6" x14ac:dyDescent="0.2">
      <c r="A15" s="69">
        <f t="shared" si="0"/>
        <v>3</v>
      </c>
      <c r="B15" s="99" t="s">
        <v>66</v>
      </c>
      <c r="C15" s="117" t="s">
        <v>26</v>
      </c>
      <c r="D15" s="78">
        <f>SUM(D16:D19)</f>
        <v>129106.4</v>
      </c>
      <c r="E15" s="78">
        <v>129106.4</v>
      </c>
      <c r="F15" s="78">
        <v>129106.4</v>
      </c>
    </row>
    <row r="16" spans="1:6" x14ac:dyDescent="0.2">
      <c r="A16" s="69">
        <f t="shared" si="0"/>
        <v>4</v>
      </c>
      <c r="B16" s="100" t="s">
        <v>67</v>
      </c>
      <c r="C16" s="118" t="s">
        <v>68</v>
      </c>
      <c r="D16" s="79">
        <v>18250</v>
      </c>
      <c r="E16" s="79">
        <v>18250</v>
      </c>
      <c r="F16" s="79">
        <v>18250</v>
      </c>
    </row>
    <row r="17" spans="1:6" x14ac:dyDescent="0.2">
      <c r="A17" s="69">
        <f t="shared" si="0"/>
        <v>4</v>
      </c>
      <c r="B17" s="100" t="s">
        <v>69</v>
      </c>
      <c r="C17" s="118" t="s">
        <v>70</v>
      </c>
      <c r="D17" s="79">
        <v>101091.4</v>
      </c>
      <c r="E17" s="79">
        <v>101091.4</v>
      </c>
      <c r="F17" s="79">
        <v>101091.4</v>
      </c>
    </row>
    <row r="18" spans="1:6" x14ac:dyDescent="0.2">
      <c r="A18" s="69">
        <f t="shared" si="0"/>
        <v>4</v>
      </c>
      <c r="B18" s="100" t="s">
        <v>71</v>
      </c>
      <c r="C18" s="118" t="s">
        <v>72</v>
      </c>
      <c r="D18" s="79">
        <v>3000</v>
      </c>
      <c r="E18" s="79">
        <v>3000</v>
      </c>
      <c r="F18" s="79">
        <v>3000</v>
      </c>
    </row>
    <row r="19" spans="1:6" x14ac:dyDescent="0.2">
      <c r="A19" s="69">
        <f t="shared" si="0"/>
        <v>4</v>
      </c>
      <c r="B19" s="100" t="s">
        <v>73</v>
      </c>
      <c r="C19" s="118" t="s">
        <v>74</v>
      </c>
      <c r="D19" s="79">
        <v>6765</v>
      </c>
      <c r="E19" s="79">
        <v>6765</v>
      </c>
      <c r="F19" s="79">
        <v>6765</v>
      </c>
    </row>
    <row r="20" spans="1:6" x14ac:dyDescent="0.2">
      <c r="A20" s="69">
        <f t="shared" si="0"/>
        <v>3</v>
      </c>
      <c r="B20" s="99" t="s">
        <v>75</v>
      </c>
      <c r="C20" s="117" t="s">
        <v>27</v>
      </c>
      <c r="D20" s="78">
        <f>SUM(D21:D26)</f>
        <v>166476.47</v>
      </c>
      <c r="E20" s="78">
        <v>166476.47</v>
      </c>
      <c r="F20" s="78">
        <v>166476.47</v>
      </c>
    </row>
    <row r="21" spans="1:6" x14ac:dyDescent="0.2">
      <c r="A21" s="69">
        <f t="shared" si="0"/>
        <v>4</v>
      </c>
      <c r="B21" s="100" t="s">
        <v>76</v>
      </c>
      <c r="C21" s="118" t="s">
        <v>48</v>
      </c>
      <c r="D21" s="79">
        <v>16000</v>
      </c>
      <c r="E21" s="79">
        <v>16000</v>
      </c>
      <c r="F21" s="79">
        <v>16000</v>
      </c>
    </row>
    <row r="22" spans="1:6" x14ac:dyDescent="0.2">
      <c r="A22" s="69">
        <f t="shared" si="0"/>
        <v>4</v>
      </c>
      <c r="B22" s="100" t="s">
        <v>77</v>
      </c>
      <c r="C22" s="118" t="s">
        <v>49</v>
      </c>
      <c r="D22" s="79">
        <v>46799.37</v>
      </c>
      <c r="E22" s="79">
        <v>46799.37</v>
      </c>
      <c r="F22" s="79">
        <v>46799.37</v>
      </c>
    </row>
    <row r="23" spans="1:6" x14ac:dyDescent="0.2">
      <c r="A23" s="69">
        <f t="shared" si="0"/>
        <v>4</v>
      </c>
      <c r="B23" s="100" t="s">
        <v>78</v>
      </c>
      <c r="C23" s="118" t="s">
        <v>79</v>
      </c>
      <c r="D23" s="79">
        <v>86100</v>
      </c>
      <c r="E23" s="79">
        <v>86100</v>
      </c>
      <c r="F23" s="79">
        <v>86100</v>
      </c>
    </row>
    <row r="24" spans="1:6" x14ac:dyDescent="0.2">
      <c r="A24" s="69">
        <f t="shared" si="0"/>
        <v>4</v>
      </c>
      <c r="B24" s="100" t="s">
        <v>80</v>
      </c>
      <c r="C24" s="118" t="s">
        <v>81</v>
      </c>
      <c r="D24" s="79">
        <v>7000</v>
      </c>
      <c r="E24" s="79">
        <v>7000</v>
      </c>
      <c r="F24" s="79">
        <v>7000</v>
      </c>
    </row>
    <row r="25" spans="1:6" x14ac:dyDescent="0.2">
      <c r="A25" s="69">
        <f t="shared" si="0"/>
        <v>4</v>
      </c>
      <c r="B25" s="100" t="s">
        <v>82</v>
      </c>
      <c r="C25" s="118" t="s">
        <v>83</v>
      </c>
      <c r="D25" s="79">
        <v>9577.1</v>
      </c>
      <c r="E25" s="79">
        <v>9577.1</v>
      </c>
      <c r="F25" s="79">
        <v>9577.1</v>
      </c>
    </row>
    <row r="26" spans="1:6" x14ac:dyDescent="0.2">
      <c r="A26" s="69">
        <f t="shared" si="0"/>
        <v>4</v>
      </c>
      <c r="B26" s="100" t="s">
        <v>84</v>
      </c>
      <c r="C26" s="118" t="s">
        <v>85</v>
      </c>
      <c r="D26" s="79">
        <v>1000</v>
      </c>
      <c r="E26" s="79">
        <v>1000</v>
      </c>
      <c r="F26" s="79">
        <v>1000</v>
      </c>
    </row>
    <row r="27" spans="1:6" x14ac:dyDescent="0.2">
      <c r="A27" s="69">
        <f t="shared" si="0"/>
        <v>3</v>
      </c>
      <c r="B27" s="99" t="s">
        <v>86</v>
      </c>
      <c r="C27" s="117" t="s">
        <v>28</v>
      </c>
      <c r="D27" s="78">
        <f>SUM(D28:D36)</f>
        <v>406357</v>
      </c>
      <c r="E27" s="78">
        <v>406357</v>
      </c>
      <c r="F27" s="78">
        <v>406357</v>
      </c>
    </row>
    <row r="28" spans="1:6" x14ac:dyDescent="0.2">
      <c r="A28" s="69">
        <f t="shared" si="0"/>
        <v>4</v>
      </c>
      <c r="B28" s="100" t="s">
        <v>87</v>
      </c>
      <c r="C28" s="118" t="s">
        <v>88</v>
      </c>
      <c r="D28" s="79">
        <v>253800</v>
      </c>
      <c r="E28" s="79">
        <v>253800</v>
      </c>
      <c r="F28" s="79">
        <v>253800</v>
      </c>
    </row>
    <row r="29" spans="1:6" x14ac:dyDescent="0.2">
      <c r="A29" s="69">
        <f t="shared" si="0"/>
        <v>4</v>
      </c>
      <c r="B29" s="100" t="s">
        <v>89</v>
      </c>
      <c r="C29" s="118" t="s">
        <v>52</v>
      </c>
      <c r="D29" s="79">
        <v>15000</v>
      </c>
      <c r="E29" s="79">
        <v>15000</v>
      </c>
      <c r="F29" s="79">
        <v>15000</v>
      </c>
    </row>
    <row r="30" spans="1:6" x14ac:dyDescent="0.2">
      <c r="A30" s="69">
        <f t="shared" si="0"/>
        <v>4</v>
      </c>
      <c r="B30" s="100" t="s">
        <v>90</v>
      </c>
      <c r="C30" s="118" t="s">
        <v>91</v>
      </c>
      <c r="D30" s="79"/>
      <c r="E30" s="79"/>
      <c r="F30" s="79"/>
    </row>
    <row r="31" spans="1:6" x14ac:dyDescent="0.2">
      <c r="A31" s="69">
        <f t="shared" si="0"/>
        <v>4</v>
      </c>
      <c r="B31" s="100" t="s">
        <v>92</v>
      </c>
      <c r="C31" s="118" t="s">
        <v>93</v>
      </c>
      <c r="D31" s="79">
        <v>34861</v>
      </c>
      <c r="E31" s="79">
        <v>34861</v>
      </c>
      <c r="F31" s="79">
        <v>34861</v>
      </c>
    </row>
    <row r="32" spans="1:6" x14ac:dyDescent="0.2">
      <c r="A32" s="69">
        <f t="shared" si="0"/>
        <v>4</v>
      </c>
      <c r="B32" s="100" t="s">
        <v>94</v>
      </c>
      <c r="C32" s="118" t="s">
        <v>95</v>
      </c>
      <c r="D32" s="79"/>
      <c r="E32" s="79"/>
      <c r="F32" s="79"/>
    </row>
    <row r="33" spans="1:6" x14ac:dyDescent="0.2">
      <c r="A33" s="69">
        <f t="shared" si="0"/>
        <v>4</v>
      </c>
      <c r="B33" s="100" t="s">
        <v>96</v>
      </c>
      <c r="C33" s="118" t="s">
        <v>97</v>
      </c>
      <c r="D33" s="79">
        <v>8000</v>
      </c>
      <c r="E33" s="79">
        <v>8000</v>
      </c>
      <c r="F33" s="79">
        <v>8000</v>
      </c>
    </row>
    <row r="34" spans="1:6" x14ac:dyDescent="0.2">
      <c r="A34" s="69">
        <f t="shared" si="0"/>
        <v>4</v>
      </c>
      <c r="B34" s="100" t="s">
        <v>98</v>
      </c>
      <c r="C34" s="118" t="s">
        <v>99</v>
      </c>
      <c r="D34" s="79">
        <v>59050</v>
      </c>
      <c r="E34" s="79">
        <v>59050</v>
      </c>
      <c r="F34" s="79">
        <v>59050</v>
      </c>
    </row>
    <row r="35" spans="1:6" x14ac:dyDescent="0.2">
      <c r="A35" s="69">
        <f t="shared" si="0"/>
        <v>4</v>
      </c>
      <c r="B35" s="100" t="s">
        <v>100</v>
      </c>
      <c r="C35" s="118" t="s">
        <v>101</v>
      </c>
      <c r="D35" s="79">
        <v>10200</v>
      </c>
      <c r="E35" s="79">
        <v>10200</v>
      </c>
      <c r="F35" s="79">
        <v>10200</v>
      </c>
    </row>
    <row r="36" spans="1:6" x14ac:dyDescent="0.2">
      <c r="A36" s="69">
        <f t="shared" si="0"/>
        <v>4</v>
      </c>
      <c r="B36" s="100" t="s">
        <v>102</v>
      </c>
      <c r="C36" s="118" t="s">
        <v>103</v>
      </c>
      <c r="D36" s="79">
        <v>25446</v>
      </c>
      <c r="E36" s="79">
        <v>25446</v>
      </c>
      <c r="F36" s="79">
        <v>25446</v>
      </c>
    </row>
    <row r="37" spans="1:6" x14ac:dyDescent="0.2">
      <c r="A37" s="69">
        <f t="shared" si="0"/>
        <v>3</v>
      </c>
      <c r="B37" s="99" t="s">
        <v>104</v>
      </c>
      <c r="C37" s="117" t="s">
        <v>105</v>
      </c>
      <c r="D37" s="78">
        <f>D38</f>
        <v>6146.63</v>
      </c>
      <c r="E37" s="78">
        <v>6146.63</v>
      </c>
      <c r="F37" s="78">
        <v>6146.63</v>
      </c>
    </row>
    <row r="38" spans="1:6" x14ac:dyDescent="0.2">
      <c r="A38" s="69">
        <f t="shared" si="0"/>
        <v>4</v>
      </c>
      <c r="B38" s="100" t="s">
        <v>106</v>
      </c>
      <c r="C38" s="118" t="s">
        <v>105</v>
      </c>
      <c r="D38" s="79">
        <v>6146.63</v>
      </c>
      <c r="E38" s="79">
        <v>6146.63</v>
      </c>
      <c r="F38" s="79">
        <v>6146.63</v>
      </c>
    </row>
    <row r="39" spans="1:6" x14ac:dyDescent="0.2">
      <c r="A39" s="69">
        <f t="shared" si="0"/>
        <v>3</v>
      </c>
      <c r="B39" s="99" t="s">
        <v>107</v>
      </c>
      <c r="C39" s="117" t="s">
        <v>29</v>
      </c>
      <c r="D39" s="78">
        <f>SUM(D40:D46)</f>
        <v>28730.03</v>
      </c>
      <c r="E39" s="78">
        <v>28730.03</v>
      </c>
      <c r="F39" s="78">
        <v>28730.03</v>
      </c>
    </row>
    <row r="40" spans="1:6" x14ac:dyDescent="0.2">
      <c r="A40" s="69">
        <f t="shared" si="0"/>
        <v>4</v>
      </c>
      <c r="B40" s="100" t="s">
        <v>108</v>
      </c>
      <c r="C40" s="118" t="s">
        <v>109</v>
      </c>
      <c r="D40" s="79"/>
      <c r="E40" s="79"/>
      <c r="F40" s="79"/>
    </row>
    <row r="41" spans="1:6" x14ac:dyDescent="0.2">
      <c r="A41" s="69">
        <f t="shared" si="0"/>
        <v>4</v>
      </c>
      <c r="B41" s="100" t="s">
        <v>110</v>
      </c>
      <c r="C41" s="118" t="s">
        <v>111</v>
      </c>
      <c r="D41" s="79">
        <v>4330.03</v>
      </c>
      <c r="E41" s="79">
        <v>4330.03</v>
      </c>
      <c r="F41" s="79">
        <v>4330.03</v>
      </c>
    </row>
    <row r="42" spans="1:6" x14ac:dyDescent="0.2">
      <c r="A42" s="69">
        <f t="shared" si="0"/>
        <v>4</v>
      </c>
      <c r="B42" s="100" t="s">
        <v>112</v>
      </c>
      <c r="C42" s="118" t="s">
        <v>113</v>
      </c>
      <c r="D42" s="79">
        <v>3000</v>
      </c>
      <c r="E42" s="79">
        <v>3000</v>
      </c>
      <c r="F42" s="79">
        <v>3000</v>
      </c>
    </row>
    <row r="43" spans="1:6" x14ac:dyDescent="0.2">
      <c r="A43" s="69">
        <f t="shared" si="0"/>
        <v>4</v>
      </c>
      <c r="B43" s="100" t="s">
        <v>114</v>
      </c>
      <c r="C43" s="118" t="s">
        <v>115</v>
      </c>
      <c r="D43" s="79">
        <v>300</v>
      </c>
      <c r="E43" s="79">
        <v>300</v>
      </c>
      <c r="F43" s="79">
        <v>300</v>
      </c>
    </row>
    <row r="44" spans="1:6" x14ac:dyDescent="0.2">
      <c r="A44" s="69">
        <f t="shared" si="0"/>
        <v>4</v>
      </c>
      <c r="B44" s="100" t="s">
        <v>116</v>
      </c>
      <c r="C44" s="118" t="s">
        <v>117</v>
      </c>
      <c r="D44" s="79">
        <v>14600</v>
      </c>
      <c r="E44" s="79">
        <v>14600</v>
      </c>
      <c r="F44" s="79">
        <v>14600</v>
      </c>
    </row>
    <row r="45" spans="1:6" x14ac:dyDescent="0.2">
      <c r="A45" s="69">
        <f t="shared" si="0"/>
        <v>4</v>
      </c>
      <c r="B45" s="100" t="s">
        <v>118</v>
      </c>
      <c r="C45" s="118" t="s">
        <v>119</v>
      </c>
      <c r="D45" s="79"/>
      <c r="E45" s="79"/>
      <c r="F45" s="79"/>
    </row>
    <row r="46" spans="1:6" x14ac:dyDescent="0.2">
      <c r="A46" s="69">
        <f t="shared" si="0"/>
        <v>4</v>
      </c>
      <c r="B46" s="100" t="s">
        <v>120</v>
      </c>
      <c r="C46" s="118" t="s">
        <v>29</v>
      </c>
      <c r="D46" s="79">
        <v>6500</v>
      </c>
      <c r="E46" s="79">
        <v>6500</v>
      </c>
      <c r="F46" s="79">
        <v>6500</v>
      </c>
    </row>
    <row r="47" spans="1:6" ht="12.75" x14ac:dyDescent="0.2">
      <c r="A47" s="69">
        <f t="shared" si="0"/>
        <v>2</v>
      </c>
      <c r="B47" s="76" t="s">
        <v>121</v>
      </c>
      <c r="C47" s="116" t="s">
        <v>122</v>
      </c>
      <c r="D47" s="77">
        <f>D48+D50</f>
        <v>3670</v>
      </c>
      <c r="E47" s="77">
        <v>3670</v>
      </c>
      <c r="F47" s="77">
        <v>3670</v>
      </c>
    </row>
    <row r="48" spans="1:6" x14ac:dyDescent="0.2">
      <c r="A48" s="69">
        <f t="shared" si="0"/>
        <v>3</v>
      </c>
      <c r="B48" s="99" t="s">
        <v>123</v>
      </c>
      <c r="C48" s="117" t="s">
        <v>124</v>
      </c>
      <c r="D48" s="78">
        <f>SUM(D49)</f>
        <v>0</v>
      </c>
      <c r="E48" s="78">
        <v>0</v>
      </c>
      <c r="F48" s="78">
        <v>0</v>
      </c>
    </row>
    <row r="49" spans="1:6" ht="22.5" x14ac:dyDescent="0.2">
      <c r="A49" s="69">
        <f t="shared" si="0"/>
        <v>4</v>
      </c>
      <c r="B49" s="100" t="s">
        <v>125</v>
      </c>
      <c r="C49" s="118" t="s">
        <v>126</v>
      </c>
      <c r="D49" s="79"/>
      <c r="E49" s="79"/>
      <c r="F49" s="79"/>
    </row>
    <row r="50" spans="1:6" x14ac:dyDescent="0.2">
      <c r="A50" s="69">
        <f t="shared" si="0"/>
        <v>3</v>
      </c>
      <c r="B50" s="99" t="s">
        <v>127</v>
      </c>
      <c r="C50" s="117" t="s">
        <v>30</v>
      </c>
      <c r="D50" s="78">
        <f>SUM(D51:D54)</f>
        <v>3670</v>
      </c>
      <c r="E50" s="78">
        <v>3670</v>
      </c>
      <c r="F50" s="78">
        <v>3670</v>
      </c>
    </row>
    <row r="51" spans="1:6" x14ac:dyDescent="0.2">
      <c r="A51" s="69">
        <f t="shared" si="0"/>
        <v>4</v>
      </c>
      <c r="B51" s="100" t="s">
        <v>128</v>
      </c>
      <c r="C51" s="118" t="s">
        <v>129</v>
      </c>
      <c r="D51" s="79">
        <v>3670</v>
      </c>
      <c r="E51" s="79">
        <v>3670</v>
      </c>
      <c r="F51" s="79">
        <v>3670</v>
      </c>
    </row>
    <row r="52" spans="1:6" x14ac:dyDescent="0.2">
      <c r="A52" s="69">
        <f t="shared" si="0"/>
        <v>4</v>
      </c>
      <c r="B52" s="100" t="s">
        <v>130</v>
      </c>
      <c r="C52" s="118" t="s">
        <v>131</v>
      </c>
      <c r="D52" s="79"/>
      <c r="E52" s="79"/>
      <c r="F52" s="79"/>
    </row>
    <row r="53" spans="1:6" x14ac:dyDescent="0.2">
      <c r="A53" s="69">
        <f t="shared" si="0"/>
        <v>4</v>
      </c>
      <c r="B53" s="100" t="s">
        <v>132</v>
      </c>
      <c r="C53" s="118" t="s">
        <v>133</v>
      </c>
      <c r="D53" s="79"/>
      <c r="E53" s="79"/>
      <c r="F53" s="79"/>
    </row>
    <row r="54" spans="1:6" ht="24" customHeight="1" x14ac:dyDescent="0.2">
      <c r="A54" s="69">
        <f t="shared" si="0"/>
        <v>4</v>
      </c>
      <c r="B54" s="100" t="s">
        <v>134</v>
      </c>
      <c r="C54" s="118" t="s">
        <v>135</v>
      </c>
      <c r="D54" s="79"/>
      <c r="E54" s="79"/>
      <c r="F54" s="79"/>
    </row>
    <row r="55" spans="1:6" s="125" customFormat="1" ht="12.75" x14ac:dyDescent="0.2">
      <c r="B55" s="76">
        <v>36</v>
      </c>
      <c r="C55" s="116" t="s">
        <v>325</v>
      </c>
      <c r="D55" s="77">
        <f>D56</f>
        <v>0</v>
      </c>
      <c r="E55" s="77">
        <v>0</v>
      </c>
      <c r="F55" s="77">
        <v>0</v>
      </c>
    </row>
    <row r="56" spans="1:6" s="125" customFormat="1" x14ac:dyDescent="0.2">
      <c r="B56" s="99" t="s">
        <v>319</v>
      </c>
      <c r="C56" s="117" t="s">
        <v>310</v>
      </c>
      <c r="D56" s="78">
        <f>D57+D58+D59+D60</f>
        <v>0</v>
      </c>
      <c r="E56" s="78">
        <v>0</v>
      </c>
      <c r="F56" s="78">
        <v>0</v>
      </c>
    </row>
    <row r="57" spans="1:6" s="125" customFormat="1" x14ac:dyDescent="0.2">
      <c r="B57" s="100" t="s">
        <v>320</v>
      </c>
      <c r="C57" s="118" t="s">
        <v>311</v>
      </c>
      <c r="D57" s="79">
        <v>0</v>
      </c>
      <c r="E57" s="79">
        <v>0</v>
      </c>
      <c r="F57" s="79">
        <v>0</v>
      </c>
    </row>
    <row r="58" spans="1:6" s="125" customFormat="1" x14ac:dyDescent="0.2">
      <c r="B58" s="100" t="s">
        <v>321</v>
      </c>
      <c r="C58" s="118" t="s">
        <v>312</v>
      </c>
      <c r="D58" s="79">
        <v>0</v>
      </c>
      <c r="E58" s="79">
        <v>0</v>
      </c>
      <c r="F58" s="79">
        <v>0</v>
      </c>
    </row>
    <row r="59" spans="1:6" s="125" customFormat="1" ht="22.5" x14ac:dyDescent="0.2">
      <c r="B59" s="100" t="s">
        <v>322</v>
      </c>
      <c r="C59" s="118" t="s">
        <v>313</v>
      </c>
      <c r="D59" s="79">
        <v>0</v>
      </c>
      <c r="E59" s="79">
        <v>0</v>
      </c>
      <c r="F59" s="79">
        <v>0</v>
      </c>
    </row>
    <row r="60" spans="1:6" s="125" customFormat="1" ht="24" customHeight="1" x14ac:dyDescent="0.2">
      <c r="B60" s="100" t="s">
        <v>323</v>
      </c>
      <c r="C60" s="118" t="s">
        <v>314</v>
      </c>
      <c r="D60" s="79">
        <v>0</v>
      </c>
      <c r="E60" s="79">
        <v>0</v>
      </c>
      <c r="F60" s="79">
        <v>0</v>
      </c>
    </row>
    <row r="61" spans="1:6" ht="25.5" x14ac:dyDescent="0.2">
      <c r="A61" s="69">
        <f t="shared" ref="A61:A81" si="1">LEN(B70)</f>
        <v>1</v>
      </c>
      <c r="B61" s="76" t="s">
        <v>136</v>
      </c>
      <c r="C61" s="116" t="s">
        <v>137</v>
      </c>
      <c r="D61" s="77">
        <f>D62</f>
        <v>22638.38</v>
      </c>
      <c r="E61" s="77">
        <v>22638.38</v>
      </c>
      <c r="F61" s="77">
        <v>22638.38</v>
      </c>
    </row>
    <row r="62" spans="1:6" ht="12.75" x14ac:dyDescent="0.2">
      <c r="A62" s="69">
        <f t="shared" si="1"/>
        <v>2</v>
      </c>
      <c r="B62" s="99" t="s">
        <v>138</v>
      </c>
      <c r="C62" s="117" t="s">
        <v>139</v>
      </c>
      <c r="D62" s="77">
        <f>SUM(D63:D64)</f>
        <v>22638.38</v>
      </c>
      <c r="E62" s="77">
        <v>22638.38</v>
      </c>
      <c r="F62" s="77">
        <v>22638.38</v>
      </c>
    </row>
    <row r="63" spans="1:6" x14ac:dyDescent="0.2">
      <c r="A63" s="69">
        <f t="shared" si="1"/>
        <v>3</v>
      </c>
      <c r="B63" s="100" t="s">
        <v>140</v>
      </c>
      <c r="C63" s="118" t="s">
        <v>141</v>
      </c>
      <c r="D63" s="78">
        <v>0</v>
      </c>
      <c r="E63" s="78">
        <v>0</v>
      </c>
      <c r="F63" s="78">
        <v>0</v>
      </c>
    </row>
    <row r="64" spans="1:6" x14ac:dyDescent="0.2">
      <c r="A64" s="69">
        <f t="shared" si="1"/>
        <v>4</v>
      </c>
      <c r="B64" s="100" t="s">
        <v>142</v>
      </c>
      <c r="C64" s="118" t="s">
        <v>143</v>
      </c>
      <c r="D64" s="79">
        <v>22638.38</v>
      </c>
      <c r="E64" s="79">
        <v>22638.38</v>
      </c>
      <c r="F64" s="79">
        <v>22638.38</v>
      </c>
    </row>
    <row r="65" spans="1:6" x14ac:dyDescent="0.2">
      <c r="A65" s="69">
        <f t="shared" si="1"/>
        <v>3</v>
      </c>
      <c r="B65" s="100">
        <v>3723</v>
      </c>
      <c r="C65" s="118" t="s">
        <v>318</v>
      </c>
      <c r="D65" s="78">
        <f>D66+D67</f>
        <v>0</v>
      </c>
      <c r="E65" s="78">
        <v>0</v>
      </c>
      <c r="F65" s="78">
        <v>0</v>
      </c>
    </row>
    <row r="66" spans="1:6" ht="12.75" x14ac:dyDescent="0.2">
      <c r="A66" s="69">
        <f t="shared" si="1"/>
        <v>4</v>
      </c>
      <c r="B66" s="76" t="s">
        <v>144</v>
      </c>
      <c r="C66" s="116" t="s">
        <v>145</v>
      </c>
      <c r="D66" s="77">
        <f>D67</f>
        <v>0</v>
      </c>
      <c r="E66" s="77">
        <v>0</v>
      </c>
      <c r="F66" s="77">
        <v>0</v>
      </c>
    </row>
    <row r="67" spans="1:6" x14ac:dyDescent="0.2">
      <c r="A67" s="69">
        <f t="shared" si="1"/>
        <v>4</v>
      </c>
      <c r="B67" s="99">
        <v>383</v>
      </c>
      <c r="C67" s="117" t="s">
        <v>146</v>
      </c>
      <c r="D67" s="79">
        <f>D68+D69</f>
        <v>0</v>
      </c>
      <c r="E67" s="79">
        <v>0</v>
      </c>
      <c r="F67" s="79">
        <v>0</v>
      </c>
    </row>
    <row r="68" spans="1:6" x14ac:dyDescent="0.2">
      <c r="A68" s="69">
        <f t="shared" si="1"/>
        <v>2</v>
      </c>
      <c r="B68" s="100">
        <v>3831</v>
      </c>
      <c r="C68" s="118" t="s">
        <v>147</v>
      </c>
      <c r="D68" s="78">
        <v>0</v>
      </c>
      <c r="E68" s="78">
        <v>0</v>
      </c>
      <c r="F68" s="78">
        <v>0</v>
      </c>
    </row>
    <row r="69" spans="1:6" x14ac:dyDescent="0.2">
      <c r="A69" s="69">
        <f t="shared" si="1"/>
        <v>3</v>
      </c>
      <c r="B69" s="100">
        <v>3834</v>
      </c>
      <c r="C69" s="118" t="s">
        <v>148</v>
      </c>
      <c r="D69" s="78">
        <v>0</v>
      </c>
      <c r="E69" s="78">
        <v>0</v>
      </c>
      <c r="F69" s="78">
        <v>0</v>
      </c>
    </row>
    <row r="70" spans="1:6" ht="12.75" x14ac:dyDescent="0.2">
      <c r="A70" s="69">
        <f t="shared" si="1"/>
        <v>4</v>
      </c>
      <c r="B70" s="76" t="s">
        <v>149</v>
      </c>
      <c r="C70" s="116" t="s">
        <v>32</v>
      </c>
      <c r="D70" s="77">
        <f>D71+D77+D100+D103+D106</f>
        <v>113323.25</v>
      </c>
      <c r="E70" s="77">
        <v>113323.25</v>
      </c>
      <c r="F70" s="77">
        <v>113323.25</v>
      </c>
    </row>
    <row r="71" spans="1:6" ht="12.75" x14ac:dyDescent="0.2">
      <c r="A71" s="69">
        <f t="shared" si="1"/>
        <v>3</v>
      </c>
      <c r="B71" s="76" t="s">
        <v>150</v>
      </c>
      <c r="C71" s="116" t="s">
        <v>151</v>
      </c>
      <c r="D71" s="78">
        <v>0</v>
      </c>
      <c r="E71" s="78">
        <v>0</v>
      </c>
      <c r="F71" s="78">
        <v>0</v>
      </c>
    </row>
    <row r="72" spans="1:6" x14ac:dyDescent="0.2">
      <c r="A72" s="69">
        <f t="shared" si="1"/>
        <v>4</v>
      </c>
      <c r="B72" s="99" t="s">
        <v>152</v>
      </c>
      <c r="C72" s="117" t="s">
        <v>33</v>
      </c>
      <c r="D72" s="79">
        <f>D73</f>
        <v>0</v>
      </c>
      <c r="E72" s="79">
        <v>0</v>
      </c>
      <c r="F72" s="79">
        <v>0</v>
      </c>
    </row>
    <row r="73" spans="1:6" x14ac:dyDescent="0.2">
      <c r="A73" s="69">
        <f t="shared" si="1"/>
        <v>4</v>
      </c>
      <c r="B73" s="100" t="s">
        <v>153</v>
      </c>
      <c r="C73" s="118" t="s">
        <v>154</v>
      </c>
      <c r="D73" s="79"/>
      <c r="E73" s="79"/>
      <c r="F73" s="79"/>
    </row>
    <row r="74" spans="1:6" x14ac:dyDescent="0.2">
      <c r="A74" s="69">
        <f t="shared" si="1"/>
        <v>4</v>
      </c>
      <c r="B74" s="99" t="s">
        <v>155</v>
      </c>
      <c r="C74" s="117" t="s">
        <v>156</v>
      </c>
      <c r="D74" s="79">
        <f>D75+D76</f>
        <v>0</v>
      </c>
      <c r="E74" s="79">
        <v>0</v>
      </c>
      <c r="F74" s="79">
        <v>0</v>
      </c>
    </row>
    <row r="75" spans="1:6" x14ac:dyDescent="0.2">
      <c r="A75" s="69">
        <f t="shared" si="1"/>
        <v>4</v>
      </c>
      <c r="B75" s="100" t="s">
        <v>157</v>
      </c>
      <c r="C75" s="118" t="s">
        <v>158</v>
      </c>
      <c r="D75" s="79"/>
      <c r="E75" s="79"/>
      <c r="F75" s="79"/>
    </row>
    <row r="76" spans="1:6" x14ac:dyDescent="0.2">
      <c r="A76" s="69">
        <f t="shared" si="1"/>
        <v>4</v>
      </c>
      <c r="B76" s="100" t="s">
        <v>159</v>
      </c>
      <c r="C76" s="118" t="s">
        <v>160</v>
      </c>
      <c r="D76" s="79"/>
      <c r="E76" s="79"/>
      <c r="F76" s="79"/>
    </row>
    <row r="77" spans="1:6" ht="12.75" x14ac:dyDescent="0.2">
      <c r="A77" s="69">
        <f t="shared" si="1"/>
        <v>4</v>
      </c>
      <c r="B77" s="76" t="s">
        <v>161</v>
      </c>
      <c r="C77" s="116" t="s">
        <v>162</v>
      </c>
      <c r="D77" s="79">
        <f>D78+D80+D88+D90+D94+D96</f>
        <v>113323.25</v>
      </c>
      <c r="E77" s="79">
        <v>113323.25</v>
      </c>
      <c r="F77" s="79">
        <v>113323.25</v>
      </c>
    </row>
    <row r="78" spans="1:6" x14ac:dyDescent="0.2">
      <c r="A78" s="69">
        <f t="shared" si="1"/>
        <v>4</v>
      </c>
      <c r="B78" s="99" t="s">
        <v>163</v>
      </c>
      <c r="C78" s="117" t="s">
        <v>164</v>
      </c>
      <c r="D78" s="79">
        <f>D79</f>
        <v>0</v>
      </c>
      <c r="E78" s="79">
        <v>0</v>
      </c>
      <c r="F78" s="79">
        <v>0</v>
      </c>
    </row>
    <row r="79" spans="1:6" x14ac:dyDescent="0.2">
      <c r="A79" s="69">
        <f t="shared" si="1"/>
        <v>3</v>
      </c>
      <c r="B79" s="100" t="s">
        <v>165</v>
      </c>
      <c r="C79" s="118" t="s">
        <v>166</v>
      </c>
      <c r="D79" s="78">
        <v>0</v>
      </c>
      <c r="E79" s="78">
        <v>0</v>
      </c>
      <c r="F79" s="78">
        <v>0</v>
      </c>
    </row>
    <row r="80" spans="1:6" x14ac:dyDescent="0.2">
      <c r="A80" s="69">
        <f t="shared" si="1"/>
        <v>4</v>
      </c>
      <c r="B80" s="99" t="s">
        <v>167</v>
      </c>
      <c r="C80" s="117" t="s">
        <v>31</v>
      </c>
      <c r="D80" s="79">
        <f>D81+D82+D83+D84+D85+D86+D87</f>
        <v>48323.25</v>
      </c>
      <c r="E80" s="79">
        <v>48323.25</v>
      </c>
      <c r="F80" s="79">
        <v>48323.25</v>
      </c>
    </row>
    <row r="81" spans="1:6" x14ac:dyDescent="0.2">
      <c r="A81" s="69">
        <f t="shared" si="1"/>
        <v>3</v>
      </c>
      <c r="B81" s="100" t="s">
        <v>168</v>
      </c>
      <c r="C81" s="118" t="s">
        <v>169</v>
      </c>
      <c r="D81" s="78">
        <v>45856.87</v>
      </c>
      <c r="E81" s="78">
        <v>45856.87</v>
      </c>
      <c r="F81" s="78">
        <v>45856.87</v>
      </c>
    </row>
    <row r="82" spans="1:6" x14ac:dyDescent="0.2">
      <c r="A82" s="69">
        <f t="shared" ref="A82:A90" si="2">LEN(B92)</f>
        <v>4</v>
      </c>
      <c r="B82" s="100" t="s">
        <v>170</v>
      </c>
      <c r="C82" s="118" t="s">
        <v>171</v>
      </c>
      <c r="D82" s="79"/>
      <c r="E82" s="79"/>
      <c r="F82" s="79"/>
    </row>
    <row r="83" spans="1:6" x14ac:dyDescent="0.2">
      <c r="A83" s="69">
        <f t="shared" si="2"/>
        <v>4</v>
      </c>
      <c r="B83" s="100" t="s">
        <v>172</v>
      </c>
      <c r="C83" s="118" t="s">
        <v>173</v>
      </c>
      <c r="D83" s="79"/>
      <c r="E83" s="79"/>
      <c r="F83" s="79"/>
    </row>
    <row r="84" spans="1:6" x14ac:dyDescent="0.2">
      <c r="A84" s="69">
        <f t="shared" si="2"/>
        <v>3</v>
      </c>
      <c r="B84" s="100" t="s">
        <v>174</v>
      </c>
      <c r="C84" s="118" t="s">
        <v>175</v>
      </c>
      <c r="D84" s="78"/>
      <c r="E84" s="78"/>
      <c r="F84" s="78"/>
    </row>
    <row r="85" spans="1:6" x14ac:dyDescent="0.2">
      <c r="A85" s="69">
        <f t="shared" si="2"/>
        <v>4</v>
      </c>
      <c r="B85" s="100" t="s">
        <v>176</v>
      </c>
      <c r="C85" s="118" t="s">
        <v>177</v>
      </c>
      <c r="D85" s="79"/>
      <c r="E85" s="79"/>
      <c r="F85" s="79"/>
    </row>
    <row r="86" spans="1:6" x14ac:dyDescent="0.2">
      <c r="A86" s="69">
        <f t="shared" si="2"/>
        <v>3</v>
      </c>
      <c r="B86" s="100" t="s">
        <v>178</v>
      </c>
      <c r="C86" s="118" t="s">
        <v>179</v>
      </c>
      <c r="D86" s="78">
        <v>2466.38</v>
      </c>
      <c r="E86" s="78">
        <v>2466.38</v>
      </c>
      <c r="F86" s="78">
        <v>2466.38</v>
      </c>
    </row>
    <row r="87" spans="1:6" x14ac:dyDescent="0.2">
      <c r="A87" s="69">
        <f t="shared" si="2"/>
        <v>4</v>
      </c>
      <c r="B87" s="100" t="s">
        <v>180</v>
      </c>
      <c r="C87" s="118" t="s">
        <v>50</v>
      </c>
      <c r="D87" s="79"/>
      <c r="E87" s="79"/>
      <c r="F87" s="79"/>
    </row>
    <row r="88" spans="1:6" x14ac:dyDescent="0.2">
      <c r="A88" s="69">
        <f t="shared" si="2"/>
        <v>4</v>
      </c>
      <c r="B88" s="99" t="s">
        <v>181</v>
      </c>
      <c r="C88" s="117" t="s">
        <v>182</v>
      </c>
      <c r="D88" s="79"/>
      <c r="E88" s="79"/>
      <c r="F88" s="79"/>
    </row>
    <row r="89" spans="1:6" x14ac:dyDescent="0.2">
      <c r="A89" s="69">
        <f t="shared" si="2"/>
        <v>4</v>
      </c>
      <c r="B89" s="100" t="s">
        <v>183</v>
      </c>
      <c r="C89" s="118" t="s">
        <v>184</v>
      </c>
      <c r="D89" s="79"/>
      <c r="E89" s="79"/>
      <c r="F89" s="79"/>
    </row>
    <row r="90" spans="1:6" ht="12.75" x14ac:dyDescent="0.2">
      <c r="A90" s="69">
        <f t="shared" si="2"/>
        <v>2</v>
      </c>
      <c r="B90" s="99" t="s">
        <v>185</v>
      </c>
      <c r="C90" s="117" t="s">
        <v>34</v>
      </c>
      <c r="D90" s="77">
        <f>D92+D93+D91</f>
        <v>65000</v>
      </c>
      <c r="E90" s="77">
        <v>65000</v>
      </c>
      <c r="F90" s="77">
        <v>65000</v>
      </c>
    </row>
    <row r="91" spans="1:6" s="183" customFormat="1" ht="12.75" x14ac:dyDescent="0.2">
      <c r="B91" s="100">
        <v>4241</v>
      </c>
      <c r="C91" s="118" t="s">
        <v>366</v>
      </c>
      <c r="D91" s="77">
        <v>65000</v>
      </c>
      <c r="E91" s="77">
        <v>65000</v>
      </c>
      <c r="F91" s="77">
        <v>65000</v>
      </c>
    </row>
    <row r="92" spans="1:6" x14ac:dyDescent="0.2">
      <c r="A92" s="69">
        <f>LEN(B101)</f>
        <v>3</v>
      </c>
      <c r="B92" s="100" t="s">
        <v>186</v>
      </c>
      <c r="C92" s="118" t="s">
        <v>187</v>
      </c>
      <c r="D92" s="78"/>
      <c r="E92" s="78"/>
      <c r="F92" s="78"/>
    </row>
    <row r="93" spans="1:6" x14ac:dyDescent="0.2">
      <c r="A93" s="69">
        <f t="shared" ref="A93:A108" si="3">LEN(B102)</f>
        <v>4</v>
      </c>
      <c r="B93" s="100" t="s">
        <v>188</v>
      </c>
      <c r="C93" s="118" t="s">
        <v>189</v>
      </c>
      <c r="D93" s="79"/>
      <c r="E93" s="79"/>
      <c r="F93" s="79"/>
    </row>
    <row r="94" spans="1:6" ht="12.75" x14ac:dyDescent="0.2">
      <c r="A94" s="69">
        <f t="shared" si="3"/>
        <v>2</v>
      </c>
      <c r="B94" s="99">
        <v>425</v>
      </c>
      <c r="C94" s="117" t="s">
        <v>190</v>
      </c>
      <c r="D94" s="77"/>
      <c r="E94" s="77"/>
      <c r="F94" s="77"/>
    </row>
    <row r="95" spans="1:6" x14ac:dyDescent="0.2">
      <c r="A95" s="69">
        <f t="shared" si="3"/>
        <v>3</v>
      </c>
      <c r="B95" s="100" t="s">
        <v>191</v>
      </c>
      <c r="C95" s="118" t="s">
        <v>192</v>
      </c>
      <c r="D95" s="78"/>
      <c r="E95" s="78"/>
      <c r="F95" s="78"/>
    </row>
    <row r="96" spans="1:6" ht="12.75" x14ac:dyDescent="0.2">
      <c r="A96" s="69">
        <f t="shared" si="3"/>
        <v>4</v>
      </c>
      <c r="B96" s="99" t="s">
        <v>193</v>
      </c>
      <c r="C96" s="117" t="s">
        <v>194</v>
      </c>
      <c r="D96" s="77"/>
      <c r="E96" s="77"/>
      <c r="F96" s="77"/>
    </row>
    <row r="97" spans="1:6" ht="12.75" x14ac:dyDescent="0.2">
      <c r="A97" s="69">
        <f t="shared" si="3"/>
        <v>2</v>
      </c>
      <c r="B97" s="100" t="s">
        <v>195</v>
      </c>
      <c r="C97" s="118" t="s">
        <v>196</v>
      </c>
      <c r="D97" s="77"/>
      <c r="E97" s="77"/>
      <c r="F97" s="77"/>
    </row>
    <row r="98" spans="1:6" x14ac:dyDescent="0.2">
      <c r="A98" s="69">
        <f t="shared" si="3"/>
        <v>3</v>
      </c>
      <c r="B98" s="100" t="s">
        <v>197</v>
      </c>
      <c r="C98" s="118" t="s">
        <v>198</v>
      </c>
      <c r="D98" s="78"/>
      <c r="E98" s="78"/>
      <c r="F98" s="78"/>
    </row>
    <row r="99" spans="1:6" x14ac:dyDescent="0.2">
      <c r="A99" s="69">
        <f t="shared" si="3"/>
        <v>4</v>
      </c>
      <c r="B99" s="100" t="s">
        <v>199</v>
      </c>
      <c r="C99" s="118" t="s">
        <v>200</v>
      </c>
      <c r="D99" s="79"/>
      <c r="E99" s="79"/>
      <c r="F99" s="79"/>
    </row>
    <row r="100" spans="1:6" ht="25.5" x14ac:dyDescent="0.2">
      <c r="A100" s="69">
        <f t="shared" si="3"/>
        <v>3</v>
      </c>
      <c r="B100" s="76" t="s">
        <v>201</v>
      </c>
      <c r="C100" s="116" t="s">
        <v>202</v>
      </c>
      <c r="D100" s="77"/>
      <c r="E100" s="77"/>
      <c r="F100" s="77"/>
    </row>
    <row r="101" spans="1:6" x14ac:dyDescent="0.2">
      <c r="A101" s="69">
        <f t="shared" si="3"/>
        <v>4</v>
      </c>
      <c r="B101" s="99" t="s">
        <v>203</v>
      </c>
      <c r="C101" s="117" t="s">
        <v>204</v>
      </c>
      <c r="D101" s="79"/>
      <c r="E101" s="79"/>
      <c r="F101" s="79"/>
    </row>
    <row r="102" spans="1:6" x14ac:dyDescent="0.2">
      <c r="A102" s="69">
        <f t="shared" si="3"/>
        <v>1</v>
      </c>
      <c r="B102" s="100" t="s">
        <v>205</v>
      </c>
      <c r="C102" s="118" t="s">
        <v>206</v>
      </c>
      <c r="D102" s="78"/>
      <c r="E102" s="78"/>
      <c r="F102" s="78"/>
    </row>
    <row r="103" spans="1:6" ht="12.75" x14ac:dyDescent="0.2">
      <c r="A103" s="69">
        <f t="shared" si="3"/>
        <v>2</v>
      </c>
      <c r="B103" s="76" t="s">
        <v>207</v>
      </c>
      <c r="C103" s="116" t="s">
        <v>208</v>
      </c>
      <c r="D103" s="77"/>
      <c r="E103" s="77"/>
      <c r="F103" s="77"/>
    </row>
    <row r="104" spans="1:6" x14ac:dyDescent="0.2">
      <c r="A104" s="69">
        <f t="shared" si="3"/>
        <v>3</v>
      </c>
      <c r="B104" s="99" t="s">
        <v>209</v>
      </c>
      <c r="C104" s="117" t="s">
        <v>210</v>
      </c>
      <c r="D104" s="78"/>
      <c r="E104" s="78"/>
      <c r="F104" s="78"/>
    </row>
    <row r="105" spans="1:6" x14ac:dyDescent="0.2">
      <c r="A105" s="69">
        <f t="shared" si="3"/>
        <v>4</v>
      </c>
      <c r="B105" s="100" t="s">
        <v>211</v>
      </c>
      <c r="C105" s="118" t="s">
        <v>210</v>
      </c>
      <c r="D105" s="78"/>
      <c r="E105" s="78"/>
      <c r="F105" s="78"/>
    </row>
    <row r="106" spans="1:6" ht="12.75" x14ac:dyDescent="0.2">
      <c r="A106" s="69">
        <f t="shared" si="3"/>
        <v>2</v>
      </c>
      <c r="B106" s="76" t="s">
        <v>212</v>
      </c>
      <c r="C106" s="116" t="s">
        <v>213</v>
      </c>
      <c r="D106" s="78"/>
      <c r="E106" s="78"/>
      <c r="F106" s="78"/>
    </row>
    <row r="107" spans="1:6" x14ac:dyDescent="0.2">
      <c r="A107" s="69">
        <f t="shared" si="3"/>
        <v>3</v>
      </c>
      <c r="B107" s="99" t="s">
        <v>214</v>
      </c>
      <c r="C107" s="117" t="s">
        <v>51</v>
      </c>
      <c r="D107" s="78"/>
      <c r="E107" s="78"/>
      <c r="F107" s="78"/>
    </row>
    <row r="108" spans="1:6" x14ac:dyDescent="0.2">
      <c r="A108" s="69">
        <f t="shared" si="3"/>
        <v>4</v>
      </c>
      <c r="B108" s="100" t="s">
        <v>215</v>
      </c>
      <c r="C108" s="118" t="s">
        <v>51</v>
      </c>
      <c r="D108" s="78"/>
      <c r="E108" s="78"/>
      <c r="F108" s="78"/>
    </row>
    <row r="109" spans="1:6" x14ac:dyDescent="0.2">
      <c r="B109" s="99">
        <v>452</v>
      </c>
      <c r="C109" s="117" t="s">
        <v>216</v>
      </c>
      <c r="D109" s="78"/>
      <c r="E109" s="78"/>
      <c r="F109" s="78"/>
    </row>
    <row r="110" spans="1:6" x14ac:dyDescent="0.2">
      <c r="B110" s="100" t="s">
        <v>217</v>
      </c>
      <c r="C110" s="118" t="s">
        <v>216</v>
      </c>
      <c r="D110" s="78"/>
      <c r="E110" s="78"/>
      <c r="F110" s="78"/>
    </row>
    <row r="111" spans="1:6" ht="12.75" x14ac:dyDescent="0.2">
      <c r="B111" s="76" t="s">
        <v>218</v>
      </c>
      <c r="C111" s="116" t="s">
        <v>219</v>
      </c>
      <c r="D111" s="78"/>
      <c r="E111" s="78"/>
      <c r="F111" s="78"/>
    </row>
    <row r="112" spans="1:6" ht="12.75" x14ac:dyDescent="0.2">
      <c r="B112" s="76" t="s">
        <v>220</v>
      </c>
      <c r="C112" s="116" t="s">
        <v>221</v>
      </c>
      <c r="D112" s="78"/>
      <c r="E112" s="78"/>
      <c r="F112" s="78"/>
    </row>
    <row r="113" spans="2:6" x14ac:dyDescent="0.2">
      <c r="B113" s="99" t="s">
        <v>222</v>
      </c>
      <c r="C113" s="117" t="s">
        <v>223</v>
      </c>
      <c r="D113" s="78"/>
      <c r="E113" s="78"/>
      <c r="F113" s="78"/>
    </row>
    <row r="114" spans="2:6" x14ac:dyDescent="0.2">
      <c r="B114" s="100" t="s">
        <v>224</v>
      </c>
      <c r="C114" s="118" t="s">
        <v>223</v>
      </c>
      <c r="D114" s="78"/>
      <c r="E114" s="78"/>
      <c r="F114" s="78"/>
    </row>
    <row r="115" spans="2:6" ht="12.75" x14ac:dyDescent="0.2">
      <c r="B115" s="76" t="s">
        <v>225</v>
      </c>
      <c r="C115" s="116" t="s">
        <v>226</v>
      </c>
      <c r="D115" s="78"/>
      <c r="E115" s="78"/>
      <c r="F115" s="78"/>
    </row>
    <row r="116" spans="2:6" ht="24" x14ac:dyDescent="0.2">
      <c r="B116" s="99" t="s">
        <v>227</v>
      </c>
      <c r="C116" s="117" t="s">
        <v>228</v>
      </c>
      <c r="D116" s="78"/>
      <c r="E116" s="78"/>
      <c r="F116" s="78"/>
    </row>
    <row r="117" spans="2:6" ht="22.5" x14ac:dyDescent="0.2">
      <c r="B117" s="100" t="s">
        <v>229</v>
      </c>
      <c r="C117" s="118" t="s">
        <v>230</v>
      </c>
      <c r="D117" s="78"/>
      <c r="E117" s="78"/>
      <c r="F117" s="78"/>
    </row>
  </sheetData>
  <autoFilter ref="A2:F108"/>
  <mergeCells count="1">
    <mergeCell ref="C1:F1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opLeftCell="A10" zoomScaleNormal="100" workbookViewId="0">
      <selection activeCell="B50" sqref="B50:I50"/>
    </sheetView>
  </sheetViews>
  <sheetFormatPr defaultColWidth="11.42578125" defaultRowHeight="12.75" x14ac:dyDescent="0.2"/>
  <cols>
    <col min="1" max="1" width="12.7109375" style="33" customWidth="1"/>
    <col min="2" max="2" width="11.28515625" style="33" customWidth="1"/>
    <col min="3" max="3" width="15.85546875" style="33" customWidth="1"/>
    <col min="4" max="4" width="9.140625" style="45" customWidth="1"/>
    <col min="5" max="5" width="12.7109375" style="56" customWidth="1"/>
    <col min="6" max="6" width="11.7109375" style="56" customWidth="1"/>
    <col min="7" max="7" width="14.28515625" style="56" customWidth="1"/>
    <col min="8" max="8" width="9.7109375" style="56" customWidth="1"/>
    <col min="9" max="9" width="13" style="56" customWidth="1"/>
    <col min="10" max="10" width="14.28515625" style="56" customWidth="1"/>
    <col min="11" max="11" width="7.85546875" style="56" customWidth="1"/>
    <col min="12" max="16384" width="11.42578125" style="56"/>
  </cols>
  <sheetData>
    <row r="1" spans="1:12" ht="24" customHeight="1" x14ac:dyDescent="0.2">
      <c r="A1" s="222" t="s">
        <v>7</v>
      </c>
      <c r="B1" s="222"/>
      <c r="C1" s="222"/>
      <c r="D1" s="222"/>
      <c r="E1" s="222"/>
      <c r="F1" s="222"/>
      <c r="G1" s="222"/>
      <c r="H1" s="222"/>
    </row>
    <row r="2" spans="1:12" s="1" customFormat="1" ht="13.5" thickBot="1" x14ac:dyDescent="0.25">
      <c r="A2" s="13"/>
      <c r="I2" s="14" t="s">
        <v>8</v>
      </c>
    </row>
    <row r="3" spans="1:12" s="1" customFormat="1" ht="39" thickBot="1" x14ac:dyDescent="0.25">
      <c r="A3" s="52" t="s">
        <v>9</v>
      </c>
      <c r="B3" s="223" t="s">
        <v>331</v>
      </c>
      <c r="C3" s="224"/>
      <c r="D3" s="224"/>
      <c r="E3" s="224"/>
      <c r="F3" s="224"/>
      <c r="G3" s="224"/>
      <c r="H3" s="224"/>
      <c r="I3" s="225"/>
    </row>
    <row r="4" spans="1:12" s="1" customFormat="1" ht="90" thickBot="1" x14ac:dyDescent="0.25">
      <c r="A4" s="53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293</v>
      </c>
      <c r="H4" s="126" t="s">
        <v>16</v>
      </c>
      <c r="I4" s="17" t="s">
        <v>324</v>
      </c>
    </row>
    <row r="5" spans="1:12" s="1" customFormat="1" x14ac:dyDescent="0.2">
      <c r="A5" s="3">
        <v>67111</v>
      </c>
      <c r="B5" s="4">
        <v>521475</v>
      </c>
      <c r="C5" s="5"/>
      <c r="D5" s="6"/>
      <c r="E5" s="7"/>
      <c r="F5" s="7"/>
      <c r="G5" s="8"/>
      <c r="H5" s="8"/>
      <c r="I5" s="9"/>
    </row>
    <row r="6" spans="1:12" s="1" customFormat="1" x14ac:dyDescent="0.2">
      <c r="A6" s="18">
        <v>64132</v>
      </c>
      <c r="B6" s="19"/>
      <c r="C6" s="20">
        <v>50</v>
      </c>
      <c r="D6" s="20"/>
      <c r="E6" s="20"/>
      <c r="F6" s="20"/>
      <c r="G6" s="21"/>
      <c r="H6" s="21"/>
      <c r="I6" s="22"/>
    </row>
    <row r="7" spans="1:12" s="1" customFormat="1" x14ac:dyDescent="0.2">
      <c r="A7" s="18">
        <v>65268</v>
      </c>
      <c r="B7" s="19"/>
      <c r="C7" s="20"/>
      <c r="D7" s="20">
        <v>3150</v>
      </c>
      <c r="E7" s="20"/>
      <c r="F7" s="20"/>
      <c r="G7" s="21"/>
      <c r="H7" s="21"/>
      <c r="I7" s="22"/>
    </row>
    <row r="8" spans="1:12" s="1" customFormat="1" x14ac:dyDescent="0.2">
      <c r="A8" s="18">
        <v>66141</v>
      </c>
      <c r="B8" s="19"/>
      <c r="C8" s="20">
        <v>3000</v>
      </c>
      <c r="D8" s="20"/>
      <c r="E8" s="20"/>
      <c r="F8" s="20"/>
      <c r="G8" s="21"/>
      <c r="H8" s="21"/>
      <c r="I8" s="22"/>
    </row>
    <row r="9" spans="1:12" s="1" customFormat="1" x14ac:dyDescent="0.2">
      <c r="A9" s="18">
        <v>68311</v>
      </c>
      <c r="B9" s="19"/>
      <c r="C9" s="20"/>
      <c r="D9" s="20"/>
      <c r="E9" s="20"/>
      <c r="F9" s="20"/>
      <c r="G9" s="21"/>
      <c r="H9" s="21"/>
      <c r="I9" s="22"/>
    </row>
    <row r="10" spans="1:12" s="1" customFormat="1" x14ac:dyDescent="0.2">
      <c r="A10" s="18">
        <v>65266</v>
      </c>
      <c r="B10" s="19"/>
      <c r="C10" s="20"/>
      <c r="D10" s="20">
        <v>1000</v>
      </c>
      <c r="E10" s="20"/>
      <c r="F10" s="20"/>
      <c r="G10" s="21"/>
      <c r="H10" s="21"/>
      <c r="I10" s="22"/>
    </row>
    <row r="11" spans="1:12" s="1" customFormat="1" x14ac:dyDescent="0.2">
      <c r="A11" s="18">
        <v>65264</v>
      </c>
      <c r="B11" s="19"/>
      <c r="C11" s="20"/>
      <c r="D11" s="20">
        <v>75345.37</v>
      </c>
      <c r="E11" s="20"/>
      <c r="F11" s="20"/>
      <c r="G11" s="21"/>
      <c r="H11" s="21"/>
      <c r="I11" s="22"/>
    </row>
    <row r="12" spans="1:12" s="1" customFormat="1" x14ac:dyDescent="0.2">
      <c r="A12" s="18">
        <v>63612</v>
      </c>
      <c r="B12" s="19"/>
      <c r="C12" s="20"/>
      <c r="D12" s="20"/>
      <c r="E12" s="20">
        <v>2614153.69</v>
      </c>
      <c r="F12" s="20"/>
      <c r="G12" s="21"/>
      <c r="H12" s="21"/>
      <c r="I12" s="22"/>
    </row>
    <row r="13" spans="1:12" s="1" customFormat="1" x14ac:dyDescent="0.2">
      <c r="A13" s="18">
        <v>63613</v>
      </c>
      <c r="B13" s="19"/>
      <c r="C13" s="20"/>
      <c r="D13" s="20"/>
      <c r="E13" s="20">
        <v>215301.1</v>
      </c>
      <c r="F13" s="20"/>
      <c r="G13" s="21"/>
      <c r="H13" s="21"/>
      <c r="I13" s="22"/>
    </row>
    <row r="14" spans="1:12" s="1" customFormat="1" x14ac:dyDescent="0.2">
      <c r="A14" s="18">
        <v>65267</v>
      </c>
      <c r="B14" s="19"/>
      <c r="C14" s="20"/>
      <c r="D14" s="20"/>
      <c r="E14" s="20"/>
      <c r="F14" s="20"/>
      <c r="G14" s="21">
        <v>2000</v>
      </c>
      <c r="H14" s="21"/>
      <c r="I14" s="22"/>
    </row>
    <row r="15" spans="1:12" s="1" customFormat="1" x14ac:dyDescent="0.2">
      <c r="A15" s="18">
        <v>63622</v>
      </c>
      <c r="B15" s="19"/>
      <c r="C15" s="20"/>
      <c r="D15" s="20"/>
      <c r="E15" s="20">
        <v>65000</v>
      </c>
      <c r="F15" s="20"/>
      <c r="G15" s="21"/>
      <c r="H15" s="21"/>
      <c r="I15" s="22"/>
    </row>
    <row r="16" spans="1:12" s="1" customFormat="1" ht="13.5" thickBot="1" x14ac:dyDescent="0.25">
      <c r="A16" s="185">
        <v>66313</v>
      </c>
      <c r="B16" s="23"/>
      <c r="C16" s="24"/>
      <c r="D16" s="24"/>
      <c r="E16" s="24"/>
      <c r="F16" s="24"/>
      <c r="G16" s="25"/>
      <c r="H16" s="25"/>
      <c r="I16" s="26"/>
      <c r="L16" s="186"/>
    </row>
    <row r="17" spans="1:13" s="1" customFormat="1" ht="30" customHeight="1" thickBot="1" x14ac:dyDescent="0.25">
      <c r="A17" s="27" t="s">
        <v>17</v>
      </c>
      <c r="B17" s="28">
        <f>SUM(B5:B16)</f>
        <v>521475</v>
      </c>
      <c r="C17" s="29">
        <f>SUM(C5:C16)</f>
        <v>3050</v>
      </c>
      <c r="D17" s="30">
        <f>SUM(D5:D16)</f>
        <v>79495.37</v>
      </c>
      <c r="E17" s="29">
        <f>SUM(E5:E16)</f>
        <v>2894454.79</v>
      </c>
      <c r="F17" s="30">
        <f>SUM(F16)</f>
        <v>0</v>
      </c>
      <c r="G17" s="29">
        <f>SUM(G14)</f>
        <v>2000</v>
      </c>
      <c r="H17" s="31">
        <v>0</v>
      </c>
      <c r="I17" s="31">
        <v>0</v>
      </c>
      <c r="L17" s="187"/>
      <c r="M17" s="186"/>
    </row>
    <row r="18" spans="1:13" s="1" customFormat="1" ht="28.5" customHeight="1" thickBot="1" x14ac:dyDescent="0.25">
      <c r="A18" s="27" t="s">
        <v>330</v>
      </c>
      <c r="B18" s="226">
        <f>SUM(B17+C17+D17+E17+F17+G17+I17)</f>
        <v>3500475.16</v>
      </c>
      <c r="C18" s="227"/>
      <c r="D18" s="227"/>
      <c r="E18" s="227"/>
      <c r="F18" s="227"/>
      <c r="G18" s="227"/>
      <c r="H18" s="227"/>
      <c r="I18" s="228"/>
      <c r="L18" s="187"/>
      <c r="M18" s="186"/>
    </row>
    <row r="19" spans="1:13" ht="13.5" thickBot="1" x14ac:dyDescent="0.25">
      <c r="A19" s="57"/>
      <c r="B19" s="57"/>
      <c r="C19" s="57"/>
      <c r="D19" s="11"/>
      <c r="E19" s="32"/>
      <c r="H19" s="14"/>
      <c r="L19" s="187"/>
      <c r="M19" s="182"/>
    </row>
    <row r="20" spans="1:13" ht="24" customHeight="1" thickBot="1" x14ac:dyDescent="0.25">
      <c r="A20" s="54" t="s">
        <v>9</v>
      </c>
      <c r="B20" s="223" t="s">
        <v>333</v>
      </c>
      <c r="C20" s="224"/>
      <c r="D20" s="224"/>
      <c r="E20" s="224"/>
      <c r="F20" s="224"/>
      <c r="G20" s="224"/>
      <c r="H20" s="224"/>
      <c r="I20" s="225"/>
      <c r="L20" s="187"/>
      <c r="M20" s="182"/>
    </row>
    <row r="21" spans="1:13" ht="90" thickBot="1" x14ac:dyDescent="0.25">
      <c r="A21" s="55" t="s">
        <v>10</v>
      </c>
      <c r="B21" s="15" t="s">
        <v>11</v>
      </c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293</v>
      </c>
      <c r="H21" s="126" t="s">
        <v>16</v>
      </c>
      <c r="I21" s="17" t="s">
        <v>324</v>
      </c>
      <c r="L21" s="187"/>
    </row>
    <row r="22" spans="1:13" x14ac:dyDescent="0.2">
      <c r="A22" s="3">
        <v>67111</v>
      </c>
      <c r="B22" s="4">
        <v>521475</v>
      </c>
      <c r="C22" s="5"/>
      <c r="D22" s="6"/>
      <c r="E22" s="7"/>
      <c r="F22" s="7"/>
      <c r="G22" s="8"/>
      <c r="H22" s="8"/>
      <c r="I22" s="9"/>
      <c r="L22" s="187"/>
    </row>
    <row r="23" spans="1:13" x14ac:dyDescent="0.2">
      <c r="A23" s="18">
        <v>64132</v>
      </c>
      <c r="B23" s="19"/>
      <c r="C23" s="20">
        <v>50</v>
      </c>
      <c r="D23" s="20"/>
      <c r="E23" s="20"/>
      <c r="F23" s="20"/>
      <c r="G23" s="21"/>
      <c r="H23" s="21"/>
      <c r="I23" s="22"/>
      <c r="L23" s="187"/>
    </row>
    <row r="24" spans="1:13" x14ac:dyDescent="0.2">
      <c r="A24" s="18">
        <v>65268</v>
      </c>
      <c r="B24" s="19"/>
      <c r="C24" s="20"/>
      <c r="D24" s="20">
        <v>3150</v>
      </c>
      <c r="E24" s="20"/>
      <c r="F24" s="20"/>
      <c r="G24" s="21"/>
      <c r="H24" s="21"/>
      <c r="I24" s="22"/>
      <c r="L24" s="187"/>
    </row>
    <row r="25" spans="1:13" x14ac:dyDescent="0.2">
      <c r="A25" s="18">
        <v>66151</v>
      </c>
      <c r="B25" s="19"/>
      <c r="C25" s="20">
        <v>3000</v>
      </c>
      <c r="D25" s="20"/>
      <c r="E25" s="20"/>
      <c r="F25" s="20"/>
      <c r="G25" s="21"/>
      <c r="H25" s="21"/>
      <c r="I25" s="22"/>
      <c r="L25" s="187"/>
    </row>
    <row r="26" spans="1:13" s="182" customFormat="1" x14ac:dyDescent="0.2">
      <c r="A26" s="18">
        <v>68311</v>
      </c>
      <c r="B26" s="19"/>
      <c r="C26" s="20"/>
      <c r="D26" s="20"/>
      <c r="E26" s="20"/>
      <c r="F26" s="20"/>
      <c r="G26" s="21"/>
      <c r="H26" s="21"/>
      <c r="I26" s="22"/>
      <c r="L26" s="187"/>
    </row>
    <row r="27" spans="1:13" x14ac:dyDescent="0.2">
      <c r="A27" s="18">
        <v>65264</v>
      </c>
      <c r="B27" s="19"/>
      <c r="C27" s="20"/>
      <c r="D27" s="20">
        <v>1000</v>
      </c>
      <c r="E27" s="20"/>
      <c r="F27" s="20"/>
      <c r="G27" s="21"/>
      <c r="H27" s="21"/>
      <c r="I27" s="22"/>
      <c r="L27" s="187"/>
    </row>
    <row r="28" spans="1:13" s="182" customFormat="1" x14ac:dyDescent="0.2">
      <c r="A28" s="18">
        <v>63612</v>
      </c>
      <c r="B28" s="19"/>
      <c r="C28" s="20"/>
      <c r="D28" s="20">
        <v>75345.37</v>
      </c>
      <c r="E28" s="20"/>
      <c r="F28" s="20"/>
      <c r="G28" s="21"/>
      <c r="H28" s="21"/>
      <c r="I28" s="22"/>
      <c r="L28" s="187"/>
    </row>
    <row r="29" spans="1:13" x14ac:dyDescent="0.2">
      <c r="A29" s="18">
        <v>63613</v>
      </c>
      <c r="B29" s="19"/>
      <c r="C29" s="20"/>
      <c r="D29" s="20"/>
      <c r="E29" s="20">
        <v>2614153.69</v>
      </c>
      <c r="F29" s="20"/>
      <c r="G29" s="21"/>
      <c r="H29" s="21"/>
      <c r="I29" s="22"/>
      <c r="L29" s="187"/>
    </row>
    <row r="30" spans="1:13" x14ac:dyDescent="0.2">
      <c r="A30" s="18">
        <v>65267</v>
      </c>
      <c r="B30" s="19"/>
      <c r="C30" s="20"/>
      <c r="D30" s="20"/>
      <c r="E30" s="20">
        <v>215301.1</v>
      </c>
      <c r="F30" s="20"/>
      <c r="G30" s="21"/>
      <c r="H30" s="21"/>
      <c r="I30" s="22"/>
    </row>
    <row r="31" spans="1:13" x14ac:dyDescent="0.2">
      <c r="A31" s="18">
        <v>63622</v>
      </c>
      <c r="B31" s="19"/>
      <c r="C31" s="20"/>
      <c r="D31" s="20"/>
      <c r="E31" s="20"/>
      <c r="F31" s="20"/>
      <c r="G31" s="21">
        <v>2000</v>
      </c>
      <c r="H31" s="21"/>
      <c r="I31" s="22"/>
    </row>
    <row r="32" spans="1:13" ht="13.5" thickBot="1" x14ac:dyDescent="0.25">
      <c r="A32" s="185">
        <v>66313</v>
      </c>
      <c r="B32" s="23"/>
      <c r="C32" s="24"/>
      <c r="D32" s="24"/>
      <c r="E32" s="24">
        <v>65000</v>
      </c>
      <c r="F32" s="24"/>
      <c r="G32" s="25"/>
      <c r="H32" s="25"/>
      <c r="I32" s="26"/>
    </row>
    <row r="33" spans="1:9" s="1" customFormat="1" ht="30" customHeight="1" thickBot="1" x14ac:dyDescent="0.25">
      <c r="A33" s="27" t="s">
        <v>17</v>
      </c>
      <c r="B33" s="28">
        <v>521475</v>
      </c>
      <c r="C33" s="29">
        <v>3050</v>
      </c>
      <c r="D33" s="30">
        <v>79495.37</v>
      </c>
      <c r="E33" s="29">
        <v>2894454.79</v>
      </c>
      <c r="F33" s="30">
        <v>0</v>
      </c>
      <c r="G33" s="29">
        <v>2000</v>
      </c>
      <c r="H33" s="31">
        <v>0</v>
      </c>
      <c r="I33" s="31">
        <v>0</v>
      </c>
    </row>
    <row r="34" spans="1:9" s="1" customFormat="1" ht="28.5" customHeight="1" thickBot="1" x14ac:dyDescent="0.25">
      <c r="A34" s="27" t="s">
        <v>334</v>
      </c>
      <c r="B34" s="226">
        <f>B33+C33+D33+E33+F33+G33+I33</f>
        <v>3500475.16</v>
      </c>
      <c r="C34" s="227"/>
      <c r="D34" s="227"/>
      <c r="E34" s="227"/>
      <c r="F34" s="227"/>
      <c r="G34" s="227"/>
      <c r="H34" s="227"/>
      <c r="I34" s="228"/>
    </row>
    <row r="35" spans="1:9" ht="13.5" thickBot="1" x14ac:dyDescent="0.25">
      <c r="D35" s="82"/>
      <c r="E35" s="83"/>
      <c r="F35" s="182"/>
      <c r="G35" s="182"/>
      <c r="H35" s="182"/>
      <c r="I35" s="182"/>
    </row>
    <row r="36" spans="1:9" ht="39" thickBot="1" x14ac:dyDescent="0.25">
      <c r="A36" s="54" t="s">
        <v>9</v>
      </c>
      <c r="B36" s="223" t="s">
        <v>371</v>
      </c>
      <c r="C36" s="224"/>
      <c r="D36" s="224"/>
      <c r="E36" s="224"/>
      <c r="F36" s="224"/>
      <c r="G36" s="224"/>
      <c r="H36" s="224"/>
      <c r="I36" s="225"/>
    </row>
    <row r="37" spans="1:9" ht="90" thickBot="1" x14ac:dyDescent="0.25">
      <c r="A37" s="55" t="s">
        <v>10</v>
      </c>
      <c r="B37" s="15" t="s">
        <v>11</v>
      </c>
      <c r="C37" s="16" t="s">
        <v>12</v>
      </c>
      <c r="D37" s="16" t="s">
        <v>13</v>
      </c>
      <c r="E37" s="16" t="s">
        <v>14</v>
      </c>
      <c r="F37" s="16" t="s">
        <v>15</v>
      </c>
      <c r="G37" s="16" t="s">
        <v>293</v>
      </c>
      <c r="H37" s="126" t="s">
        <v>16</v>
      </c>
      <c r="I37" s="17" t="s">
        <v>324</v>
      </c>
    </row>
    <row r="38" spans="1:9" x14ac:dyDescent="0.2">
      <c r="A38" s="3">
        <v>67111</v>
      </c>
      <c r="B38" s="4">
        <v>521475</v>
      </c>
      <c r="C38" s="5"/>
      <c r="D38" s="6"/>
      <c r="E38" s="7"/>
      <c r="F38" s="7"/>
      <c r="G38" s="8"/>
      <c r="H38" s="8"/>
      <c r="I38" s="9"/>
    </row>
    <row r="39" spans="1:9" x14ac:dyDescent="0.2">
      <c r="A39" s="18">
        <v>64132</v>
      </c>
      <c r="B39" s="19"/>
      <c r="C39" s="20">
        <v>50</v>
      </c>
      <c r="D39" s="20"/>
      <c r="E39" s="20"/>
      <c r="F39" s="20"/>
      <c r="G39" s="21"/>
      <c r="H39" s="21"/>
      <c r="I39" s="22"/>
    </row>
    <row r="40" spans="1:9" x14ac:dyDescent="0.2">
      <c r="A40" s="18">
        <v>65268</v>
      </c>
      <c r="B40" s="19"/>
      <c r="C40" s="20"/>
      <c r="D40" s="20">
        <v>3150</v>
      </c>
      <c r="E40" s="20"/>
      <c r="F40" s="20"/>
      <c r="G40" s="21"/>
      <c r="H40" s="21"/>
      <c r="I40" s="22"/>
    </row>
    <row r="41" spans="1:9" x14ac:dyDescent="0.2">
      <c r="A41" s="18">
        <v>66151</v>
      </c>
      <c r="B41" s="19"/>
      <c r="C41" s="20">
        <v>3000</v>
      </c>
      <c r="D41" s="20"/>
      <c r="E41" s="20"/>
      <c r="F41" s="20"/>
      <c r="G41" s="21"/>
      <c r="H41" s="21"/>
      <c r="I41" s="22"/>
    </row>
    <row r="42" spans="1:9" s="182" customFormat="1" x14ac:dyDescent="0.2">
      <c r="A42" s="18">
        <v>68311</v>
      </c>
      <c r="B42" s="19"/>
      <c r="C42" s="20"/>
      <c r="D42" s="20"/>
      <c r="E42" s="20"/>
      <c r="F42" s="20"/>
      <c r="G42" s="21"/>
      <c r="H42" s="21"/>
      <c r="I42" s="22"/>
    </row>
    <row r="43" spans="1:9" s="182" customFormat="1" x14ac:dyDescent="0.2">
      <c r="A43" s="18">
        <v>65264</v>
      </c>
      <c r="B43" s="19"/>
      <c r="C43" s="20"/>
      <c r="D43" s="20">
        <v>1000</v>
      </c>
      <c r="E43" s="20"/>
      <c r="F43" s="20"/>
      <c r="G43" s="21"/>
      <c r="H43" s="21"/>
      <c r="I43" s="22"/>
    </row>
    <row r="44" spans="1:9" x14ac:dyDescent="0.2">
      <c r="A44" s="18">
        <v>63612</v>
      </c>
      <c r="B44" s="19"/>
      <c r="C44" s="20"/>
      <c r="D44" s="20">
        <v>75345.37</v>
      </c>
      <c r="E44" s="20"/>
      <c r="F44" s="20"/>
      <c r="G44" s="21"/>
      <c r="H44" s="21"/>
      <c r="I44" s="22"/>
    </row>
    <row r="45" spans="1:9" ht="13.5" customHeight="1" x14ac:dyDescent="0.2">
      <c r="A45" s="18">
        <v>63613</v>
      </c>
      <c r="B45" s="19"/>
      <c r="C45" s="20"/>
      <c r="D45" s="20"/>
      <c r="E45" s="20">
        <v>2614153.69</v>
      </c>
      <c r="F45" s="20"/>
      <c r="G45" s="21"/>
      <c r="H45" s="21"/>
      <c r="I45" s="22"/>
    </row>
    <row r="46" spans="1:9" ht="13.5" customHeight="1" x14ac:dyDescent="0.2">
      <c r="A46" s="18">
        <v>65267</v>
      </c>
      <c r="B46" s="19"/>
      <c r="C46" s="20"/>
      <c r="D46" s="20"/>
      <c r="E46" s="20">
        <v>215301.1</v>
      </c>
      <c r="F46" s="20"/>
      <c r="G46" s="21"/>
      <c r="H46" s="21"/>
      <c r="I46" s="22"/>
    </row>
    <row r="47" spans="1:9" ht="13.5" customHeight="1" x14ac:dyDescent="0.2">
      <c r="A47" s="18">
        <v>63622</v>
      </c>
      <c r="B47" s="19"/>
      <c r="C47" s="20"/>
      <c r="D47" s="20"/>
      <c r="E47" s="20"/>
      <c r="F47" s="20"/>
      <c r="G47" s="21">
        <v>2000</v>
      </c>
      <c r="H47" s="21"/>
      <c r="I47" s="22"/>
    </row>
    <row r="48" spans="1:9" ht="13.5" thickBot="1" x14ac:dyDescent="0.25">
      <c r="A48" s="185">
        <v>66313</v>
      </c>
      <c r="B48" s="23"/>
      <c r="C48" s="24"/>
      <c r="D48" s="24"/>
      <c r="E48" s="24">
        <v>65000</v>
      </c>
      <c r="F48" s="24"/>
      <c r="G48" s="25"/>
      <c r="H48" s="25"/>
      <c r="I48" s="26"/>
    </row>
    <row r="49" spans="1:9" s="1" customFormat="1" ht="30" customHeight="1" thickBot="1" x14ac:dyDescent="0.25">
      <c r="A49" s="27" t="s">
        <v>17</v>
      </c>
      <c r="B49" s="28">
        <v>521475</v>
      </c>
      <c r="C49" s="29">
        <v>3050</v>
      </c>
      <c r="D49" s="30">
        <v>79495.37</v>
      </c>
      <c r="E49" s="29">
        <v>2894454.79</v>
      </c>
      <c r="F49" s="30">
        <v>0</v>
      </c>
      <c r="G49" s="29">
        <v>2000</v>
      </c>
      <c r="H49" s="31">
        <v>0</v>
      </c>
      <c r="I49" s="31">
        <v>0</v>
      </c>
    </row>
    <row r="50" spans="1:9" s="1" customFormat="1" ht="28.5" customHeight="1" thickBot="1" x14ac:dyDescent="0.25">
      <c r="A50" s="27" t="s">
        <v>334</v>
      </c>
      <c r="B50" s="226">
        <f>B49+C49+D49+E49+F49+G49+I49</f>
        <v>3500475.16</v>
      </c>
      <c r="C50" s="227"/>
      <c r="D50" s="227"/>
      <c r="E50" s="227"/>
      <c r="F50" s="227"/>
      <c r="G50" s="227"/>
      <c r="H50" s="227"/>
      <c r="I50" s="228"/>
    </row>
    <row r="51" spans="1:9" ht="13.5" customHeight="1" x14ac:dyDescent="0.2">
      <c r="C51" s="34"/>
      <c r="D51" s="82"/>
      <c r="E51" s="84"/>
    </row>
    <row r="52" spans="1:9" ht="13.5" customHeight="1" x14ac:dyDescent="0.2">
      <c r="C52" s="34"/>
      <c r="D52" s="85"/>
      <c r="E52" s="86"/>
    </row>
    <row r="53" spans="1:9" ht="13.5" customHeight="1" x14ac:dyDescent="0.2">
      <c r="D53" s="87"/>
      <c r="E53" s="88"/>
    </row>
    <row r="54" spans="1:9" ht="13.5" customHeight="1" x14ac:dyDescent="0.2">
      <c r="D54" s="89"/>
      <c r="E54" s="90"/>
    </row>
    <row r="55" spans="1:9" ht="13.5" customHeight="1" x14ac:dyDescent="0.2">
      <c r="D55" s="82"/>
      <c r="E55" s="83"/>
    </row>
    <row r="56" spans="1:9" ht="28.5" customHeight="1" x14ac:dyDescent="0.2">
      <c r="C56" s="34"/>
      <c r="D56" s="82"/>
      <c r="E56" s="91"/>
    </row>
    <row r="57" spans="1:9" ht="13.5" customHeight="1" x14ac:dyDescent="0.2">
      <c r="C57" s="34"/>
      <c r="D57" s="82"/>
      <c r="E57" s="86"/>
    </row>
    <row r="58" spans="1:9" ht="13.5" customHeight="1" x14ac:dyDescent="0.2">
      <c r="D58" s="82"/>
      <c r="E58" s="83"/>
    </row>
    <row r="59" spans="1:9" ht="13.5" customHeight="1" x14ac:dyDescent="0.2">
      <c r="D59" s="82"/>
      <c r="E59" s="90"/>
    </row>
    <row r="60" spans="1:9" ht="13.5" customHeight="1" x14ac:dyDescent="0.2">
      <c r="D60" s="82"/>
      <c r="E60" s="83"/>
    </row>
    <row r="61" spans="1:9" ht="22.5" customHeight="1" x14ac:dyDescent="0.2">
      <c r="D61" s="82"/>
      <c r="E61" s="92"/>
    </row>
    <row r="62" spans="1:9" ht="13.5" customHeight="1" x14ac:dyDescent="0.2">
      <c r="D62" s="87"/>
      <c r="E62" s="88"/>
    </row>
    <row r="63" spans="1:9" ht="13.5" customHeight="1" x14ac:dyDescent="0.2">
      <c r="B63" s="34"/>
      <c r="D63" s="87"/>
      <c r="E63" s="93"/>
    </row>
    <row r="64" spans="1:9" ht="13.5" customHeight="1" x14ac:dyDescent="0.2">
      <c r="C64" s="34"/>
      <c r="D64" s="87"/>
      <c r="E64" s="94"/>
    </row>
    <row r="65" spans="1:5" ht="13.5" customHeight="1" x14ac:dyDescent="0.2">
      <c r="C65" s="34"/>
      <c r="D65" s="89"/>
      <c r="E65" s="86"/>
    </row>
    <row r="66" spans="1:5" ht="13.5" customHeight="1" x14ac:dyDescent="0.2">
      <c r="D66" s="82"/>
      <c r="E66" s="83"/>
    </row>
    <row r="67" spans="1:5" ht="13.5" customHeight="1" x14ac:dyDescent="0.2">
      <c r="B67" s="34"/>
      <c r="D67" s="82"/>
      <c r="E67" s="84"/>
    </row>
    <row r="68" spans="1:5" ht="13.5" customHeight="1" x14ac:dyDescent="0.2">
      <c r="C68" s="34"/>
      <c r="D68" s="82"/>
      <c r="E68" s="93"/>
    </row>
    <row r="69" spans="1:5" ht="13.5" customHeight="1" x14ac:dyDescent="0.2">
      <c r="C69" s="34"/>
      <c r="D69" s="89"/>
      <c r="E69" s="86"/>
    </row>
    <row r="70" spans="1:5" ht="13.5" customHeight="1" x14ac:dyDescent="0.2">
      <c r="D70" s="87"/>
      <c r="E70" s="83"/>
    </row>
    <row r="71" spans="1:5" ht="13.5" customHeight="1" x14ac:dyDescent="0.2">
      <c r="C71" s="34"/>
      <c r="D71" s="87"/>
      <c r="E71" s="93"/>
    </row>
    <row r="72" spans="1:5" ht="22.5" customHeight="1" x14ac:dyDescent="0.2">
      <c r="D72" s="89"/>
      <c r="E72" s="92"/>
    </row>
    <row r="73" spans="1:5" ht="13.5" customHeight="1" x14ac:dyDescent="0.2">
      <c r="D73" s="82"/>
      <c r="E73" s="83"/>
    </row>
    <row r="74" spans="1:5" ht="13.5" customHeight="1" x14ac:dyDescent="0.2">
      <c r="D74" s="89"/>
      <c r="E74" s="86"/>
    </row>
    <row r="75" spans="1:5" ht="13.5" customHeight="1" x14ac:dyDescent="0.2">
      <c r="D75" s="82"/>
      <c r="E75" s="83"/>
    </row>
    <row r="76" spans="1:5" ht="13.5" customHeight="1" x14ac:dyDescent="0.2">
      <c r="D76" s="82"/>
      <c r="E76" s="83"/>
    </row>
    <row r="77" spans="1:5" ht="13.5" customHeight="1" x14ac:dyDescent="0.2">
      <c r="A77" s="34"/>
      <c r="D77" s="95"/>
      <c r="E77" s="93"/>
    </row>
    <row r="78" spans="1:5" ht="13.5" customHeight="1" x14ac:dyDescent="0.2">
      <c r="B78" s="34"/>
      <c r="C78" s="34"/>
      <c r="D78" s="96"/>
      <c r="E78" s="93"/>
    </row>
    <row r="79" spans="1:5" ht="13.5" customHeight="1" x14ac:dyDescent="0.2">
      <c r="B79" s="34"/>
      <c r="C79" s="34"/>
      <c r="D79" s="96"/>
      <c r="E79" s="84"/>
    </row>
    <row r="80" spans="1:5" ht="13.5" customHeight="1" x14ac:dyDescent="0.2">
      <c r="B80" s="34"/>
      <c r="C80" s="34"/>
      <c r="D80" s="89"/>
      <c r="E80" s="90"/>
    </row>
    <row r="81" spans="2:5" x14ac:dyDescent="0.2">
      <c r="D81" s="82"/>
      <c r="E81" s="83"/>
    </row>
    <row r="82" spans="2:5" x14ac:dyDescent="0.2">
      <c r="B82" s="34"/>
      <c r="D82" s="82"/>
      <c r="E82" s="93"/>
    </row>
    <row r="83" spans="2:5" x14ac:dyDescent="0.2">
      <c r="C83" s="34"/>
      <c r="D83" s="82"/>
      <c r="E83" s="84"/>
    </row>
    <row r="84" spans="2:5" x14ac:dyDescent="0.2">
      <c r="C84" s="34"/>
      <c r="D84" s="89"/>
      <c r="E84" s="86"/>
    </row>
    <row r="85" spans="2:5" x14ac:dyDescent="0.2">
      <c r="D85" s="82"/>
      <c r="E85" s="83"/>
    </row>
    <row r="86" spans="2:5" x14ac:dyDescent="0.2">
      <c r="D86" s="82"/>
      <c r="E86" s="83"/>
    </row>
    <row r="87" spans="2:5" x14ac:dyDescent="0.2">
      <c r="D87" s="35"/>
      <c r="E87" s="36"/>
    </row>
    <row r="88" spans="2:5" x14ac:dyDescent="0.2">
      <c r="D88" s="82"/>
      <c r="E88" s="83"/>
    </row>
    <row r="89" spans="2:5" x14ac:dyDescent="0.2">
      <c r="D89" s="82"/>
      <c r="E89" s="83"/>
    </row>
    <row r="90" spans="2:5" x14ac:dyDescent="0.2">
      <c r="D90" s="82"/>
      <c r="E90" s="83"/>
    </row>
    <row r="91" spans="2:5" x14ac:dyDescent="0.2">
      <c r="D91" s="89"/>
      <c r="E91" s="86"/>
    </row>
    <row r="92" spans="2:5" x14ac:dyDescent="0.2">
      <c r="D92" s="82"/>
      <c r="E92" s="83"/>
    </row>
    <row r="93" spans="2:5" x14ac:dyDescent="0.2">
      <c r="D93" s="89"/>
      <c r="E93" s="86"/>
    </row>
    <row r="94" spans="2:5" x14ac:dyDescent="0.2">
      <c r="D94" s="82"/>
      <c r="E94" s="83"/>
    </row>
    <row r="95" spans="2:5" x14ac:dyDescent="0.2">
      <c r="D95" s="82"/>
      <c r="E95" s="83"/>
    </row>
    <row r="96" spans="2:5" x14ac:dyDescent="0.2">
      <c r="D96" s="82"/>
      <c r="E96" s="83"/>
    </row>
    <row r="97" spans="1:5" x14ac:dyDescent="0.2">
      <c r="D97" s="82"/>
      <c r="E97" s="83"/>
    </row>
    <row r="98" spans="1:5" ht="28.5" customHeight="1" x14ac:dyDescent="0.2">
      <c r="A98" s="97"/>
      <c r="B98" s="97"/>
      <c r="C98" s="97"/>
      <c r="D98" s="98"/>
      <c r="E98" s="37"/>
    </row>
    <row r="99" spans="1:5" x14ac:dyDescent="0.2">
      <c r="C99" s="34"/>
      <c r="D99" s="82"/>
      <c r="E99" s="84"/>
    </row>
    <row r="100" spans="1:5" x14ac:dyDescent="0.2">
      <c r="D100" s="38"/>
      <c r="E100" s="39"/>
    </row>
    <row r="101" spans="1:5" x14ac:dyDescent="0.2">
      <c r="D101" s="82"/>
      <c r="E101" s="83"/>
    </row>
    <row r="102" spans="1:5" x14ac:dyDescent="0.2">
      <c r="D102" s="35"/>
      <c r="E102" s="36"/>
    </row>
    <row r="103" spans="1:5" x14ac:dyDescent="0.2">
      <c r="D103" s="35"/>
      <c r="E103" s="36"/>
    </row>
    <row r="104" spans="1:5" x14ac:dyDescent="0.2">
      <c r="D104" s="82"/>
      <c r="E104" s="83"/>
    </row>
    <row r="105" spans="1:5" x14ac:dyDescent="0.2">
      <c r="D105" s="89"/>
      <c r="E105" s="86"/>
    </row>
    <row r="106" spans="1:5" x14ac:dyDescent="0.2">
      <c r="D106" s="82"/>
      <c r="E106" s="83"/>
    </row>
    <row r="107" spans="1:5" x14ac:dyDescent="0.2">
      <c r="D107" s="82"/>
      <c r="E107" s="83"/>
    </row>
    <row r="108" spans="1:5" x14ac:dyDescent="0.2">
      <c r="D108" s="89"/>
      <c r="E108" s="86"/>
    </row>
    <row r="109" spans="1:5" x14ac:dyDescent="0.2">
      <c r="D109" s="82"/>
      <c r="E109" s="83"/>
    </row>
    <row r="110" spans="1:5" x14ac:dyDescent="0.2">
      <c r="D110" s="35"/>
      <c r="E110" s="36"/>
    </row>
    <row r="111" spans="1:5" x14ac:dyDescent="0.2">
      <c r="D111" s="89"/>
      <c r="E111" s="39"/>
    </row>
    <row r="112" spans="1:5" x14ac:dyDescent="0.2">
      <c r="D112" s="87"/>
      <c r="E112" s="36"/>
    </row>
    <row r="113" spans="2:5" x14ac:dyDescent="0.2">
      <c r="D113" s="89"/>
      <c r="E113" s="86"/>
    </row>
    <row r="114" spans="2:5" x14ac:dyDescent="0.2">
      <c r="D114" s="82"/>
      <c r="E114" s="83"/>
    </row>
    <row r="115" spans="2:5" x14ac:dyDescent="0.2">
      <c r="C115" s="34"/>
      <c r="D115" s="82"/>
      <c r="E115" s="84"/>
    </row>
    <row r="116" spans="2:5" x14ac:dyDescent="0.2">
      <c r="D116" s="87"/>
      <c r="E116" s="86"/>
    </row>
    <row r="117" spans="2:5" x14ac:dyDescent="0.2">
      <c r="D117" s="87"/>
      <c r="E117" s="36"/>
    </row>
    <row r="118" spans="2:5" x14ac:dyDescent="0.2">
      <c r="C118" s="34"/>
      <c r="D118" s="87"/>
      <c r="E118" s="40"/>
    </row>
    <row r="119" spans="2:5" x14ac:dyDescent="0.2">
      <c r="C119" s="34"/>
      <c r="D119" s="89"/>
      <c r="E119" s="90"/>
    </row>
    <row r="120" spans="2:5" x14ac:dyDescent="0.2">
      <c r="D120" s="82"/>
      <c r="E120" s="83"/>
    </row>
    <row r="121" spans="2:5" x14ac:dyDescent="0.2">
      <c r="D121" s="38"/>
      <c r="E121" s="41"/>
    </row>
    <row r="122" spans="2:5" ht="11.25" customHeight="1" x14ac:dyDescent="0.2">
      <c r="D122" s="35"/>
      <c r="E122" s="36"/>
    </row>
    <row r="123" spans="2:5" ht="24" customHeight="1" x14ac:dyDescent="0.2">
      <c r="B123" s="34"/>
      <c r="D123" s="35"/>
      <c r="E123" s="42"/>
    </row>
    <row r="124" spans="2:5" ht="15" customHeight="1" x14ac:dyDescent="0.2">
      <c r="C124" s="34"/>
      <c r="D124" s="35"/>
      <c r="E124" s="42"/>
    </row>
    <row r="125" spans="2:5" ht="11.25" customHeight="1" x14ac:dyDescent="0.2">
      <c r="D125" s="38"/>
      <c r="E125" s="39"/>
    </row>
    <row r="126" spans="2:5" x14ac:dyDescent="0.2">
      <c r="D126" s="35"/>
      <c r="E126" s="36"/>
    </row>
    <row r="127" spans="2:5" ht="13.5" customHeight="1" x14ac:dyDescent="0.2">
      <c r="B127" s="34"/>
      <c r="D127" s="35"/>
      <c r="E127" s="43"/>
    </row>
    <row r="128" spans="2:5" ht="12.75" customHeight="1" x14ac:dyDescent="0.2">
      <c r="C128" s="34"/>
      <c r="D128" s="35"/>
      <c r="E128" s="84"/>
    </row>
    <row r="129" spans="1:5" ht="12.75" customHeight="1" x14ac:dyDescent="0.2">
      <c r="C129" s="34"/>
      <c r="D129" s="89"/>
      <c r="E129" s="90"/>
    </row>
    <row r="130" spans="1:5" x14ac:dyDescent="0.2">
      <c r="D130" s="82"/>
      <c r="E130" s="83"/>
    </row>
    <row r="131" spans="1:5" x14ac:dyDescent="0.2">
      <c r="C131" s="34"/>
      <c r="D131" s="82"/>
      <c r="E131" s="40"/>
    </row>
    <row r="132" spans="1:5" x14ac:dyDescent="0.2">
      <c r="D132" s="38"/>
      <c r="E132" s="39"/>
    </row>
    <row r="133" spans="1:5" x14ac:dyDescent="0.2">
      <c r="D133" s="35"/>
      <c r="E133" s="36"/>
    </row>
    <row r="134" spans="1:5" x14ac:dyDescent="0.2">
      <c r="D134" s="82"/>
      <c r="E134" s="83"/>
    </row>
    <row r="135" spans="1:5" ht="19.5" customHeight="1" x14ac:dyDescent="0.2">
      <c r="A135" s="93"/>
      <c r="B135" s="57"/>
      <c r="C135" s="57"/>
      <c r="D135" s="57"/>
      <c r="E135" s="93"/>
    </row>
    <row r="136" spans="1:5" ht="15" customHeight="1" x14ac:dyDescent="0.2">
      <c r="A136" s="34"/>
      <c r="D136" s="95"/>
      <c r="E136" s="93"/>
    </row>
    <row r="137" spans="1:5" x14ac:dyDescent="0.2">
      <c r="A137" s="34"/>
      <c r="B137" s="34"/>
      <c r="D137" s="95"/>
      <c r="E137" s="84"/>
    </row>
    <row r="138" spans="1:5" x14ac:dyDescent="0.2">
      <c r="C138" s="34"/>
      <c r="D138" s="82"/>
      <c r="E138" s="93"/>
    </row>
    <row r="139" spans="1:5" x14ac:dyDescent="0.2">
      <c r="D139" s="85"/>
      <c r="E139" s="86"/>
    </row>
    <row r="140" spans="1:5" x14ac:dyDescent="0.2">
      <c r="B140" s="34"/>
      <c r="D140" s="82"/>
      <c r="E140" s="84"/>
    </row>
    <row r="141" spans="1:5" x14ac:dyDescent="0.2">
      <c r="C141" s="34"/>
      <c r="D141" s="82"/>
      <c r="E141" s="84"/>
    </row>
    <row r="142" spans="1:5" x14ac:dyDescent="0.2">
      <c r="D142" s="89"/>
      <c r="E142" s="90"/>
    </row>
    <row r="143" spans="1:5" ht="22.5" customHeight="1" x14ac:dyDescent="0.2">
      <c r="C143" s="34"/>
      <c r="D143" s="82"/>
      <c r="E143" s="91"/>
    </row>
    <row r="144" spans="1:5" x14ac:dyDescent="0.2">
      <c r="D144" s="82"/>
      <c r="E144" s="90"/>
    </row>
    <row r="145" spans="1:5" x14ac:dyDescent="0.2">
      <c r="B145" s="34"/>
      <c r="D145" s="87"/>
      <c r="E145" s="93"/>
    </row>
    <row r="146" spans="1:5" x14ac:dyDescent="0.2">
      <c r="C146" s="34"/>
      <c r="D146" s="87"/>
      <c r="E146" s="94"/>
    </row>
    <row r="147" spans="1:5" x14ac:dyDescent="0.2">
      <c r="D147" s="89"/>
      <c r="E147" s="86"/>
    </row>
    <row r="148" spans="1:5" ht="13.5" customHeight="1" x14ac:dyDescent="0.2">
      <c r="A148" s="34"/>
      <c r="D148" s="95"/>
      <c r="E148" s="93"/>
    </row>
    <row r="149" spans="1:5" ht="13.5" customHeight="1" x14ac:dyDescent="0.2">
      <c r="B149" s="34"/>
      <c r="D149" s="82"/>
      <c r="E149" s="93"/>
    </row>
    <row r="150" spans="1:5" ht="13.5" customHeight="1" x14ac:dyDescent="0.2">
      <c r="C150" s="34"/>
      <c r="D150" s="82"/>
      <c r="E150" s="84"/>
    </row>
    <row r="151" spans="1:5" x14ac:dyDescent="0.2">
      <c r="C151" s="34"/>
      <c r="D151" s="89"/>
      <c r="E151" s="86"/>
    </row>
    <row r="152" spans="1:5" x14ac:dyDescent="0.2">
      <c r="C152" s="34"/>
      <c r="D152" s="82"/>
      <c r="E152" s="84"/>
    </row>
    <row r="153" spans="1:5" x14ac:dyDescent="0.2">
      <c r="D153" s="38"/>
      <c r="E153" s="39"/>
    </row>
    <row r="154" spans="1:5" x14ac:dyDescent="0.2">
      <c r="C154" s="34"/>
      <c r="D154" s="87"/>
      <c r="E154" s="40"/>
    </row>
    <row r="155" spans="1:5" x14ac:dyDescent="0.2">
      <c r="C155" s="34"/>
      <c r="D155" s="89"/>
      <c r="E155" s="90"/>
    </row>
    <row r="156" spans="1:5" x14ac:dyDescent="0.2">
      <c r="D156" s="38"/>
      <c r="E156" s="44"/>
    </row>
    <row r="157" spans="1:5" x14ac:dyDescent="0.2">
      <c r="B157" s="34"/>
      <c r="D157" s="35"/>
      <c r="E157" s="43"/>
    </row>
    <row r="158" spans="1:5" x14ac:dyDescent="0.2">
      <c r="C158" s="34"/>
      <c r="D158" s="35"/>
      <c r="E158" s="84"/>
    </row>
    <row r="159" spans="1:5" x14ac:dyDescent="0.2">
      <c r="C159" s="34"/>
      <c r="D159" s="89"/>
      <c r="E159" s="90"/>
    </row>
    <row r="160" spans="1:5" x14ac:dyDescent="0.2">
      <c r="C160" s="34"/>
      <c r="D160" s="89"/>
      <c r="E160" s="90"/>
    </row>
    <row r="161" spans="1:5" x14ac:dyDescent="0.2">
      <c r="D161" s="82"/>
      <c r="E161" s="83"/>
    </row>
    <row r="162" spans="1:5" ht="18" customHeight="1" x14ac:dyDescent="0.2">
      <c r="A162" s="220"/>
      <c r="B162" s="221"/>
      <c r="C162" s="221"/>
      <c r="D162" s="221"/>
      <c r="E162" s="221"/>
    </row>
    <row r="163" spans="1:5" ht="28.5" customHeight="1" x14ac:dyDescent="0.2">
      <c r="A163" s="97"/>
      <c r="B163" s="97"/>
      <c r="C163" s="97"/>
      <c r="D163" s="98"/>
      <c r="E163" s="37"/>
    </row>
    <row r="165" spans="1:5" x14ac:dyDescent="0.2">
      <c r="A165" s="34"/>
      <c r="B165" s="34"/>
      <c r="C165" s="34"/>
      <c r="D165" s="46"/>
      <c r="E165" s="10"/>
    </row>
    <row r="166" spans="1:5" x14ac:dyDescent="0.2">
      <c r="A166" s="34"/>
      <c r="B166" s="34"/>
      <c r="C166" s="34"/>
      <c r="D166" s="46"/>
      <c r="E166" s="10"/>
    </row>
    <row r="167" spans="1:5" ht="17.25" customHeight="1" x14ac:dyDescent="0.2">
      <c r="A167" s="34"/>
      <c r="B167" s="34"/>
      <c r="C167" s="34"/>
      <c r="D167" s="46"/>
      <c r="E167" s="10"/>
    </row>
    <row r="168" spans="1:5" ht="13.5" customHeight="1" x14ac:dyDescent="0.2">
      <c r="A168" s="34"/>
      <c r="B168" s="34"/>
      <c r="C168" s="34"/>
      <c r="D168" s="46"/>
      <c r="E168" s="10"/>
    </row>
    <row r="169" spans="1:5" x14ac:dyDescent="0.2">
      <c r="A169" s="34"/>
      <c r="B169" s="34"/>
      <c r="C169" s="34"/>
      <c r="D169" s="46"/>
      <c r="E169" s="10"/>
    </row>
    <row r="170" spans="1:5" x14ac:dyDescent="0.2">
      <c r="A170" s="34"/>
      <c r="B170" s="34"/>
      <c r="C170" s="34"/>
    </row>
    <row r="171" spans="1:5" x14ac:dyDescent="0.2">
      <c r="A171" s="34"/>
      <c r="B171" s="34"/>
      <c r="C171" s="34"/>
      <c r="D171" s="46"/>
      <c r="E171" s="10"/>
    </row>
    <row r="172" spans="1:5" x14ac:dyDescent="0.2">
      <c r="A172" s="34"/>
      <c r="B172" s="34"/>
      <c r="C172" s="34"/>
      <c r="D172" s="46"/>
      <c r="E172" s="47"/>
    </row>
    <row r="173" spans="1:5" x14ac:dyDescent="0.2">
      <c r="A173" s="34"/>
      <c r="B173" s="34"/>
      <c r="C173" s="34"/>
      <c r="D173" s="46"/>
      <c r="E173" s="10"/>
    </row>
    <row r="174" spans="1:5" ht="22.5" customHeight="1" x14ac:dyDescent="0.2">
      <c r="A174" s="34"/>
      <c r="B174" s="34"/>
      <c r="C174" s="34"/>
      <c r="D174" s="46"/>
      <c r="E174" s="91"/>
    </row>
    <row r="175" spans="1:5" ht="22.5" customHeight="1" x14ac:dyDescent="0.2">
      <c r="D175" s="89"/>
      <c r="E175" s="92"/>
    </row>
  </sheetData>
  <mergeCells count="8">
    <mergeCell ref="A162:E162"/>
    <mergeCell ref="A1:H1"/>
    <mergeCell ref="B3:I3"/>
    <mergeCell ref="B18:I18"/>
    <mergeCell ref="B20:I20"/>
    <mergeCell ref="B34:I34"/>
    <mergeCell ref="B50:I50"/>
    <mergeCell ref="B36:I3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4" manualBreakCount="4">
    <brk id="18" max="16383" man="1"/>
    <brk id="34" max="16383" man="1"/>
    <brk id="96" max="9" man="1"/>
    <brk id="160" max="9" man="1"/>
  </rowBreaks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zoomScaleNormal="100" workbookViewId="0">
      <selection activeCell="C7" sqref="C7"/>
    </sheetView>
  </sheetViews>
  <sheetFormatPr defaultColWidth="11.42578125" defaultRowHeight="12.75" x14ac:dyDescent="0.2"/>
  <cols>
    <col min="1" max="1" width="11.42578125" style="50" bestFit="1" customWidth="1"/>
    <col min="2" max="2" width="34.42578125" style="51" customWidth="1"/>
    <col min="3" max="3" width="14.28515625" style="2" customWidth="1"/>
    <col min="4" max="4" width="15.7109375" style="2" customWidth="1"/>
    <col min="5" max="5" width="12.42578125" style="2" bestFit="1" customWidth="1"/>
    <col min="6" max="6" width="14.140625" style="2" bestFit="1" customWidth="1"/>
    <col min="7" max="7" width="13.42578125" style="2" customWidth="1"/>
    <col min="8" max="8" width="10.85546875" style="2" customWidth="1"/>
    <col min="9" max="9" width="14.28515625" style="2" customWidth="1"/>
    <col min="10" max="10" width="11.7109375" style="2" bestFit="1" customWidth="1"/>
    <col min="11" max="11" width="20.5703125" style="2" customWidth="1"/>
    <col min="12" max="12" width="17.85546875" style="2" customWidth="1"/>
    <col min="13" max="13" width="17.28515625" style="153" customWidth="1"/>
    <col min="14" max="14" width="18.7109375" style="153" customWidth="1"/>
    <col min="15" max="15" width="17.7109375" style="153" customWidth="1"/>
    <col min="16" max="16" width="20.7109375" style="153" customWidth="1"/>
    <col min="17" max="17" width="21.85546875" style="153" customWidth="1"/>
    <col min="18" max="18" width="13" style="153" customWidth="1"/>
    <col min="19" max="19" width="20.42578125" style="153" customWidth="1"/>
    <col min="20" max="20" width="19.28515625" style="153" customWidth="1"/>
    <col min="21" max="21" width="20" style="153" customWidth="1"/>
    <col min="22" max="22" width="22.42578125" style="153" customWidth="1"/>
    <col min="23" max="23" width="24.28515625" style="153" customWidth="1"/>
    <col min="24" max="24" width="16.7109375" style="153" customWidth="1"/>
    <col min="25" max="25" width="21.42578125" style="153" customWidth="1"/>
    <col min="26" max="26" width="12.7109375" style="153" customWidth="1"/>
    <col min="27" max="253" width="11.42578125" style="153"/>
    <col min="254" max="254" width="11.42578125" style="153" bestFit="1" customWidth="1"/>
    <col min="255" max="255" width="34.42578125" style="153" customWidth="1"/>
    <col min="256" max="256" width="14.28515625" style="153" customWidth="1"/>
    <col min="257" max="257" width="15.7109375" style="153" customWidth="1"/>
    <col min="258" max="258" width="12.42578125" style="153" bestFit="1" customWidth="1"/>
    <col min="259" max="259" width="14.140625" style="153" bestFit="1" customWidth="1"/>
    <col min="260" max="260" width="12" style="153" customWidth="1"/>
    <col min="261" max="262" width="10.85546875" style="153" customWidth="1"/>
    <col min="263" max="263" width="14.28515625" style="153" customWidth="1"/>
    <col min="264" max="264" width="10" style="153" bestFit="1" customWidth="1"/>
    <col min="265" max="266" width="12.28515625" style="153" bestFit="1" customWidth="1"/>
    <col min="267" max="267" width="14.140625" style="153" customWidth="1"/>
    <col min="268" max="268" width="15.140625" style="153" customWidth="1"/>
    <col min="269" max="269" width="11.42578125" style="153"/>
    <col min="270" max="270" width="10.85546875" style="153" customWidth="1"/>
    <col min="271" max="273" width="11.42578125" style="153"/>
    <col min="274" max="274" width="13.85546875" style="153" customWidth="1"/>
    <col min="275" max="278" width="11.42578125" style="153"/>
    <col min="279" max="279" width="10.85546875" style="153" customWidth="1"/>
    <col min="280" max="509" width="11.42578125" style="153"/>
    <col min="510" max="510" width="11.42578125" style="153" bestFit="1" customWidth="1"/>
    <col min="511" max="511" width="34.42578125" style="153" customWidth="1"/>
    <col min="512" max="512" width="14.28515625" style="153" customWidth="1"/>
    <col min="513" max="513" width="15.7109375" style="153" customWidth="1"/>
    <col min="514" max="514" width="12.42578125" style="153" bestFit="1" customWidth="1"/>
    <col min="515" max="515" width="14.140625" style="153" bestFit="1" customWidth="1"/>
    <col min="516" max="516" width="12" style="153" customWidth="1"/>
    <col min="517" max="518" width="10.85546875" style="153" customWidth="1"/>
    <col min="519" max="519" width="14.28515625" style="153" customWidth="1"/>
    <col min="520" max="520" width="10" style="153" bestFit="1" customWidth="1"/>
    <col min="521" max="522" width="12.28515625" style="153" bestFit="1" customWidth="1"/>
    <col min="523" max="523" width="14.140625" style="153" customWidth="1"/>
    <col min="524" max="524" width="15.140625" style="153" customWidth="1"/>
    <col min="525" max="525" width="11.42578125" style="153"/>
    <col min="526" max="526" width="10.85546875" style="153" customWidth="1"/>
    <col min="527" max="529" width="11.42578125" style="153"/>
    <col min="530" max="530" width="13.85546875" style="153" customWidth="1"/>
    <col min="531" max="534" width="11.42578125" style="153"/>
    <col min="535" max="535" width="10.85546875" style="153" customWidth="1"/>
    <col min="536" max="765" width="11.42578125" style="153"/>
    <col min="766" max="766" width="11.42578125" style="153" bestFit="1" customWidth="1"/>
    <col min="767" max="767" width="34.42578125" style="153" customWidth="1"/>
    <col min="768" max="768" width="14.28515625" style="153" customWidth="1"/>
    <col min="769" max="769" width="15.7109375" style="153" customWidth="1"/>
    <col min="770" max="770" width="12.42578125" style="153" bestFit="1" customWidth="1"/>
    <col min="771" max="771" width="14.140625" style="153" bestFit="1" customWidth="1"/>
    <col min="772" max="772" width="12" style="153" customWidth="1"/>
    <col min="773" max="774" width="10.85546875" style="153" customWidth="1"/>
    <col min="775" max="775" width="14.28515625" style="153" customWidth="1"/>
    <col min="776" max="776" width="10" style="153" bestFit="1" customWidth="1"/>
    <col min="777" max="778" width="12.28515625" style="153" bestFit="1" customWidth="1"/>
    <col min="779" max="779" width="14.140625" style="153" customWidth="1"/>
    <col min="780" max="780" width="15.140625" style="153" customWidth="1"/>
    <col min="781" max="781" width="11.42578125" style="153"/>
    <col min="782" max="782" width="10.85546875" style="153" customWidth="1"/>
    <col min="783" max="785" width="11.42578125" style="153"/>
    <col min="786" max="786" width="13.85546875" style="153" customWidth="1"/>
    <col min="787" max="790" width="11.42578125" style="153"/>
    <col min="791" max="791" width="10.85546875" style="153" customWidth="1"/>
    <col min="792" max="1021" width="11.42578125" style="153"/>
    <col min="1022" max="1022" width="11.42578125" style="153" bestFit="1" customWidth="1"/>
    <col min="1023" max="1023" width="34.42578125" style="153" customWidth="1"/>
    <col min="1024" max="1024" width="14.28515625" style="153" customWidth="1"/>
    <col min="1025" max="1025" width="15.7109375" style="153" customWidth="1"/>
    <col min="1026" max="1026" width="12.42578125" style="153" bestFit="1" customWidth="1"/>
    <col min="1027" max="1027" width="14.140625" style="153" bestFit="1" customWidth="1"/>
    <col min="1028" max="1028" width="12" style="153" customWidth="1"/>
    <col min="1029" max="1030" width="10.85546875" style="153" customWidth="1"/>
    <col min="1031" max="1031" width="14.28515625" style="153" customWidth="1"/>
    <col min="1032" max="1032" width="10" style="153" bestFit="1" customWidth="1"/>
    <col min="1033" max="1034" width="12.28515625" style="153" bestFit="1" customWidth="1"/>
    <col min="1035" max="1035" width="14.140625" style="153" customWidth="1"/>
    <col min="1036" max="1036" width="15.140625" style="153" customWidth="1"/>
    <col min="1037" max="1037" width="11.42578125" style="153"/>
    <col min="1038" max="1038" width="10.85546875" style="153" customWidth="1"/>
    <col min="1039" max="1041" width="11.42578125" style="153"/>
    <col min="1042" max="1042" width="13.85546875" style="153" customWidth="1"/>
    <col min="1043" max="1046" width="11.42578125" style="153"/>
    <col min="1047" max="1047" width="10.85546875" style="153" customWidth="1"/>
    <col min="1048" max="1277" width="11.42578125" style="153"/>
    <col min="1278" max="1278" width="11.42578125" style="153" bestFit="1" customWidth="1"/>
    <col min="1279" max="1279" width="34.42578125" style="153" customWidth="1"/>
    <col min="1280" max="1280" width="14.28515625" style="153" customWidth="1"/>
    <col min="1281" max="1281" width="15.7109375" style="153" customWidth="1"/>
    <col min="1282" max="1282" width="12.42578125" style="153" bestFit="1" customWidth="1"/>
    <col min="1283" max="1283" width="14.140625" style="153" bestFit="1" customWidth="1"/>
    <col min="1284" max="1284" width="12" style="153" customWidth="1"/>
    <col min="1285" max="1286" width="10.85546875" style="153" customWidth="1"/>
    <col min="1287" max="1287" width="14.28515625" style="153" customWidth="1"/>
    <col min="1288" max="1288" width="10" style="153" bestFit="1" customWidth="1"/>
    <col min="1289" max="1290" width="12.28515625" style="153" bestFit="1" customWidth="1"/>
    <col min="1291" max="1291" width="14.140625" style="153" customWidth="1"/>
    <col min="1292" max="1292" width="15.140625" style="153" customWidth="1"/>
    <col min="1293" max="1293" width="11.42578125" style="153"/>
    <col min="1294" max="1294" width="10.85546875" style="153" customWidth="1"/>
    <col min="1295" max="1297" width="11.42578125" style="153"/>
    <col min="1298" max="1298" width="13.85546875" style="153" customWidth="1"/>
    <col min="1299" max="1302" width="11.42578125" style="153"/>
    <col min="1303" max="1303" width="10.85546875" style="153" customWidth="1"/>
    <col min="1304" max="1533" width="11.42578125" style="153"/>
    <col min="1534" max="1534" width="11.42578125" style="153" bestFit="1" customWidth="1"/>
    <col min="1535" max="1535" width="34.42578125" style="153" customWidth="1"/>
    <col min="1536" max="1536" width="14.28515625" style="153" customWidth="1"/>
    <col min="1537" max="1537" width="15.7109375" style="153" customWidth="1"/>
    <col min="1538" max="1538" width="12.42578125" style="153" bestFit="1" customWidth="1"/>
    <col min="1539" max="1539" width="14.140625" style="153" bestFit="1" customWidth="1"/>
    <col min="1540" max="1540" width="12" style="153" customWidth="1"/>
    <col min="1541" max="1542" width="10.85546875" style="153" customWidth="1"/>
    <col min="1543" max="1543" width="14.28515625" style="153" customWidth="1"/>
    <col min="1544" max="1544" width="10" style="153" bestFit="1" customWidth="1"/>
    <col min="1545" max="1546" width="12.28515625" style="153" bestFit="1" customWidth="1"/>
    <col min="1547" max="1547" width="14.140625" style="153" customWidth="1"/>
    <col min="1548" max="1548" width="15.140625" style="153" customWidth="1"/>
    <col min="1549" max="1549" width="11.42578125" style="153"/>
    <col min="1550" max="1550" width="10.85546875" style="153" customWidth="1"/>
    <col min="1551" max="1553" width="11.42578125" style="153"/>
    <col min="1554" max="1554" width="13.85546875" style="153" customWidth="1"/>
    <col min="1555" max="1558" width="11.42578125" style="153"/>
    <col min="1559" max="1559" width="10.85546875" style="153" customWidth="1"/>
    <col min="1560" max="1789" width="11.42578125" style="153"/>
    <col min="1790" max="1790" width="11.42578125" style="153" bestFit="1" customWidth="1"/>
    <col min="1791" max="1791" width="34.42578125" style="153" customWidth="1"/>
    <col min="1792" max="1792" width="14.28515625" style="153" customWidth="1"/>
    <col min="1793" max="1793" width="15.7109375" style="153" customWidth="1"/>
    <col min="1794" max="1794" width="12.42578125" style="153" bestFit="1" customWidth="1"/>
    <col min="1795" max="1795" width="14.140625" style="153" bestFit="1" customWidth="1"/>
    <col min="1796" max="1796" width="12" style="153" customWidth="1"/>
    <col min="1797" max="1798" width="10.85546875" style="153" customWidth="1"/>
    <col min="1799" max="1799" width="14.28515625" style="153" customWidth="1"/>
    <col min="1800" max="1800" width="10" style="153" bestFit="1" customWidth="1"/>
    <col min="1801" max="1802" width="12.28515625" style="153" bestFit="1" customWidth="1"/>
    <col min="1803" max="1803" width="14.140625" style="153" customWidth="1"/>
    <col min="1804" max="1804" width="15.140625" style="153" customWidth="1"/>
    <col min="1805" max="1805" width="11.42578125" style="153"/>
    <col min="1806" max="1806" width="10.85546875" style="153" customWidth="1"/>
    <col min="1807" max="1809" width="11.42578125" style="153"/>
    <col min="1810" max="1810" width="13.85546875" style="153" customWidth="1"/>
    <col min="1811" max="1814" width="11.42578125" style="153"/>
    <col min="1815" max="1815" width="10.85546875" style="153" customWidth="1"/>
    <col min="1816" max="2045" width="11.42578125" style="153"/>
    <col min="2046" max="2046" width="11.42578125" style="153" bestFit="1" customWidth="1"/>
    <col min="2047" max="2047" width="34.42578125" style="153" customWidth="1"/>
    <col min="2048" max="2048" width="14.28515625" style="153" customWidth="1"/>
    <col min="2049" max="2049" width="15.7109375" style="153" customWidth="1"/>
    <col min="2050" max="2050" width="12.42578125" style="153" bestFit="1" customWidth="1"/>
    <col min="2051" max="2051" width="14.140625" style="153" bestFit="1" customWidth="1"/>
    <col min="2052" max="2052" width="12" style="153" customWidth="1"/>
    <col min="2053" max="2054" width="10.85546875" style="153" customWidth="1"/>
    <col min="2055" max="2055" width="14.28515625" style="153" customWidth="1"/>
    <col min="2056" max="2056" width="10" style="153" bestFit="1" customWidth="1"/>
    <col min="2057" max="2058" width="12.28515625" style="153" bestFit="1" customWidth="1"/>
    <col min="2059" max="2059" width="14.140625" style="153" customWidth="1"/>
    <col min="2060" max="2060" width="15.140625" style="153" customWidth="1"/>
    <col min="2061" max="2061" width="11.42578125" style="153"/>
    <col min="2062" max="2062" width="10.85546875" style="153" customWidth="1"/>
    <col min="2063" max="2065" width="11.42578125" style="153"/>
    <col min="2066" max="2066" width="13.85546875" style="153" customWidth="1"/>
    <col min="2067" max="2070" width="11.42578125" style="153"/>
    <col min="2071" max="2071" width="10.85546875" style="153" customWidth="1"/>
    <col min="2072" max="2301" width="11.42578125" style="153"/>
    <col min="2302" max="2302" width="11.42578125" style="153" bestFit="1" customWidth="1"/>
    <col min="2303" max="2303" width="34.42578125" style="153" customWidth="1"/>
    <col min="2304" max="2304" width="14.28515625" style="153" customWidth="1"/>
    <col min="2305" max="2305" width="15.7109375" style="153" customWidth="1"/>
    <col min="2306" max="2306" width="12.42578125" style="153" bestFit="1" customWidth="1"/>
    <col min="2307" max="2307" width="14.140625" style="153" bestFit="1" customWidth="1"/>
    <col min="2308" max="2308" width="12" style="153" customWidth="1"/>
    <col min="2309" max="2310" width="10.85546875" style="153" customWidth="1"/>
    <col min="2311" max="2311" width="14.28515625" style="153" customWidth="1"/>
    <col min="2312" max="2312" width="10" style="153" bestFit="1" customWidth="1"/>
    <col min="2313" max="2314" width="12.28515625" style="153" bestFit="1" customWidth="1"/>
    <col min="2315" max="2315" width="14.140625" style="153" customWidth="1"/>
    <col min="2316" max="2316" width="15.140625" style="153" customWidth="1"/>
    <col min="2317" max="2317" width="11.42578125" style="153"/>
    <col min="2318" max="2318" width="10.85546875" style="153" customWidth="1"/>
    <col min="2319" max="2321" width="11.42578125" style="153"/>
    <col min="2322" max="2322" width="13.85546875" style="153" customWidth="1"/>
    <col min="2323" max="2326" width="11.42578125" style="153"/>
    <col min="2327" max="2327" width="10.85546875" style="153" customWidth="1"/>
    <col min="2328" max="2557" width="11.42578125" style="153"/>
    <col min="2558" max="2558" width="11.42578125" style="153" bestFit="1" customWidth="1"/>
    <col min="2559" max="2559" width="34.42578125" style="153" customWidth="1"/>
    <col min="2560" max="2560" width="14.28515625" style="153" customWidth="1"/>
    <col min="2561" max="2561" width="15.7109375" style="153" customWidth="1"/>
    <col min="2562" max="2562" width="12.42578125" style="153" bestFit="1" customWidth="1"/>
    <col min="2563" max="2563" width="14.140625" style="153" bestFit="1" customWidth="1"/>
    <col min="2564" max="2564" width="12" style="153" customWidth="1"/>
    <col min="2565" max="2566" width="10.85546875" style="153" customWidth="1"/>
    <col min="2567" max="2567" width="14.28515625" style="153" customWidth="1"/>
    <col min="2568" max="2568" width="10" style="153" bestFit="1" customWidth="1"/>
    <col min="2569" max="2570" width="12.28515625" style="153" bestFit="1" customWidth="1"/>
    <col min="2571" max="2571" width="14.140625" style="153" customWidth="1"/>
    <col min="2572" max="2572" width="15.140625" style="153" customWidth="1"/>
    <col min="2573" max="2573" width="11.42578125" style="153"/>
    <col min="2574" max="2574" width="10.85546875" style="153" customWidth="1"/>
    <col min="2575" max="2577" width="11.42578125" style="153"/>
    <col min="2578" max="2578" width="13.85546875" style="153" customWidth="1"/>
    <col min="2579" max="2582" width="11.42578125" style="153"/>
    <col min="2583" max="2583" width="10.85546875" style="153" customWidth="1"/>
    <col min="2584" max="2813" width="11.42578125" style="153"/>
    <col min="2814" max="2814" width="11.42578125" style="153" bestFit="1" customWidth="1"/>
    <col min="2815" max="2815" width="34.42578125" style="153" customWidth="1"/>
    <col min="2816" max="2816" width="14.28515625" style="153" customWidth="1"/>
    <col min="2817" max="2817" width="15.7109375" style="153" customWidth="1"/>
    <col min="2818" max="2818" width="12.42578125" style="153" bestFit="1" customWidth="1"/>
    <col min="2819" max="2819" width="14.140625" style="153" bestFit="1" customWidth="1"/>
    <col min="2820" max="2820" width="12" style="153" customWidth="1"/>
    <col min="2821" max="2822" width="10.85546875" style="153" customWidth="1"/>
    <col min="2823" max="2823" width="14.28515625" style="153" customWidth="1"/>
    <col min="2824" max="2824" width="10" style="153" bestFit="1" customWidth="1"/>
    <col min="2825" max="2826" width="12.28515625" style="153" bestFit="1" customWidth="1"/>
    <col min="2827" max="2827" width="14.140625" style="153" customWidth="1"/>
    <col min="2828" max="2828" width="15.140625" style="153" customWidth="1"/>
    <col min="2829" max="2829" width="11.42578125" style="153"/>
    <col min="2830" max="2830" width="10.85546875" style="153" customWidth="1"/>
    <col min="2831" max="2833" width="11.42578125" style="153"/>
    <col min="2834" max="2834" width="13.85546875" style="153" customWidth="1"/>
    <col min="2835" max="2838" width="11.42578125" style="153"/>
    <col min="2839" max="2839" width="10.85546875" style="153" customWidth="1"/>
    <col min="2840" max="3069" width="11.42578125" style="153"/>
    <col min="3070" max="3070" width="11.42578125" style="153" bestFit="1" customWidth="1"/>
    <col min="3071" max="3071" width="34.42578125" style="153" customWidth="1"/>
    <col min="3072" max="3072" width="14.28515625" style="153" customWidth="1"/>
    <col min="3073" max="3073" width="15.7109375" style="153" customWidth="1"/>
    <col min="3074" max="3074" width="12.42578125" style="153" bestFit="1" customWidth="1"/>
    <col min="3075" max="3075" width="14.140625" style="153" bestFit="1" customWidth="1"/>
    <col min="3076" max="3076" width="12" style="153" customWidth="1"/>
    <col min="3077" max="3078" width="10.85546875" style="153" customWidth="1"/>
    <col min="3079" max="3079" width="14.28515625" style="153" customWidth="1"/>
    <col min="3080" max="3080" width="10" style="153" bestFit="1" customWidth="1"/>
    <col min="3081" max="3082" width="12.28515625" style="153" bestFit="1" customWidth="1"/>
    <col min="3083" max="3083" width="14.140625" style="153" customWidth="1"/>
    <col min="3084" max="3084" width="15.140625" style="153" customWidth="1"/>
    <col min="3085" max="3085" width="11.42578125" style="153"/>
    <col min="3086" max="3086" width="10.85546875" style="153" customWidth="1"/>
    <col min="3087" max="3089" width="11.42578125" style="153"/>
    <col min="3090" max="3090" width="13.85546875" style="153" customWidth="1"/>
    <col min="3091" max="3094" width="11.42578125" style="153"/>
    <col min="3095" max="3095" width="10.85546875" style="153" customWidth="1"/>
    <col min="3096" max="3325" width="11.42578125" style="153"/>
    <col min="3326" max="3326" width="11.42578125" style="153" bestFit="1" customWidth="1"/>
    <col min="3327" max="3327" width="34.42578125" style="153" customWidth="1"/>
    <col min="3328" max="3328" width="14.28515625" style="153" customWidth="1"/>
    <col min="3329" max="3329" width="15.7109375" style="153" customWidth="1"/>
    <col min="3330" max="3330" width="12.42578125" style="153" bestFit="1" customWidth="1"/>
    <col min="3331" max="3331" width="14.140625" style="153" bestFit="1" customWidth="1"/>
    <col min="3332" max="3332" width="12" style="153" customWidth="1"/>
    <col min="3333" max="3334" width="10.85546875" style="153" customWidth="1"/>
    <col min="3335" max="3335" width="14.28515625" style="153" customWidth="1"/>
    <col min="3336" max="3336" width="10" style="153" bestFit="1" customWidth="1"/>
    <col min="3337" max="3338" width="12.28515625" style="153" bestFit="1" customWidth="1"/>
    <col min="3339" max="3339" width="14.140625" style="153" customWidth="1"/>
    <col min="3340" max="3340" width="15.140625" style="153" customWidth="1"/>
    <col min="3341" max="3341" width="11.42578125" style="153"/>
    <col min="3342" max="3342" width="10.85546875" style="153" customWidth="1"/>
    <col min="3343" max="3345" width="11.42578125" style="153"/>
    <col min="3346" max="3346" width="13.85546875" style="153" customWidth="1"/>
    <col min="3347" max="3350" width="11.42578125" style="153"/>
    <col min="3351" max="3351" width="10.85546875" style="153" customWidth="1"/>
    <col min="3352" max="3581" width="11.42578125" style="153"/>
    <col min="3582" max="3582" width="11.42578125" style="153" bestFit="1" customWidth="1"/>
    <col min="3583" max="3583" width="34.42578125" style="153" customWidth="1"/>
    <col min="3584" max="3584" width="14.28515625" style="153" customWidth="1"/>
    <col min="3585" max="3585" width="15.7109375" style="153" customWidth="1"/>
    <col min="3586" max="3586" width="12.42578125" style="153" bestFit="1" customWidth="1"/>
    <col min="3587" max="3587" width="14.140625" style="153" bestFit="1" customWidth="1"/>
    <col min="3588" max="3588" width="12" style="153" customWidth="1"/>
    <col min="3589" max="3590" width="10.85546875" style="153" customWidth="1"/>
    <col min="3591" max="3591" width="14.28515625" style="153" customWidth="1"/>
    <col min="3592" max="3592" width="10" style="153" bestFit="1" customWidth="1"/>
    <col min="3593" max="3594" width="12.28515625" style="153" bestFit="1" customWidth="1"/>
    <col min="3595" max="3595" width="14.140625" style="153" customWidth="1"/>
    <col min="3596" max="3596" width="15.140625" style="153" customWidth="1"/>
    <col min="3597" max="3597" width="11.42578125" style="153"/>
    <col min="3598" max="3598" width="10.85546875" style="153" customWidth="1"/>
    <col min="3599" max="3601" width="11.42578125" style="153"/>
    <col min="3602" max="3602" width="13.85546875" style="153" customWidth="1"/>
    <col min="3603" max="3606" width="11.42578125" style="153"/>
    <col min="3607" max="3607" width="10.85546875" style="153" customWidth="1"/>
    <col min="3608" max="3837" width="11.42578125" style="153"/>
    <col min="3838" max="3838" width="11.42578125" style="153" bestFit="1" customWidth="1"/>
    <col min="3839" max="3839" width="34.42578125" style="153" customWidth="1"/>
    <col min="3840" max="3840" width="14.28515625" style="153" customWidth="1"/>
    <col min="3841" max="3841" width="15.7109375" style="153" customWidth="1"/>
    <col min="3842" max="3842" width="12.42578125" style="153" bestFit="1" customWidth="1"/>
    <col min="3843" max="3843" width="14.140625" style="153" bestFit="1" customWidth="1"/>
    <col min="3844" max="3844" width="12" style="153" customWidth="1"/>
    <col min="3845" max="3846" width="10.85546875" style="153" customWidth="1"/>
    <col min="3847" max="3847" width="14.28515625" style="153" customWidth="1"/>
    <col min="3848" max="3848" width="10" style="153" bestFit="1" customWidth="1"/>
    <col min="3849" max="3850" width="12.28515625" style="153" bestFit="1" customWidth="1"/>
    <col min="3851" max="3851" width="14.140625" style="153" customWidth="1"/>
    <col min="3852" max="3852" width="15.140625" style="153" customWidth="1"/>
    <col min="3853" max="3853" width="11.42578125" style="153"/>
    <col min="3854" max="3854" width="10.85546875" style="153" customWidth="1"/>
    <col min="3855" max="3857" width="11.42578125" style="153"/>
    <col min="3858" max="3858" width="13.85546875" style="153" customWidth="1"/>
    <col min="3859" max="3862" width="11.42578125" style="153"/>
    <col min="3863" max="3863" width="10.85546875" style="153" customWidth="1"/>
    <col min="3864" max="4093" width="11.42578125" style="153"/>
    <col min="4094" max="4094" width="11.42578125" style="153" bestFit="1" customWidth="1"/>
    <col min="4095" max="4095" width="34.42578125" style="153" customWidth="1"/>
    <col min="4096" max="4096" width="14.28515625" style="153" customWidth="1"/>
    <col min="4097" max="4097" width="15.7109375" style="153" customWidth="1"/>
    <col min="4098" max="4098" width="12.42578125" style="153" bestFit="1" customWidth="1"/>
    <col min="4099" max="4099" width="14.140625" style="153" bestFit="1" customWidth="1"/>
    <col min="4100" max="4100" width="12" style="153" customWidth="1"/>
    <col min="4101" max="4102" width="10.85546875" style="153" customWidth="1"/>
    <col min="4103" max="4103" width="14.28515625" style="153" customWidth="1"/>
    <col min="4104" max="4104" width="10" style="153" bestFit="1" customWidth="1"/>
    <col min="4105" max="4106" width="12.28515625" style="153" bestFit="1" customWidth="1"/>
    <col min="4107" max="4107" width="14.140625" style="153" customWidth="1"/>
    <col min="4108" max="4108" width="15.140625" style="153" customWidth="1"/>
    <col min="4109" max="4109" width="11.42578125" style="153"/>
    <col min="4110" max="4110" width="10.85546875" style="153" customWidth="1"/>
    <col min="4111" max="4113" width="11.42578125" style="153"/>
    <col min="4114" max="4114" width="13.85546875" style="153" customWidth="1"/>
    <col min="4115" max="4118" width="11.42578125" style="153"/>
    <col min="4119" max="4119" width="10.85546875" style="153" customWidth="1"/>
    <col min="4120" max="4349" width="11.42578125" style="153"/>
    <col min="4350" max="4350" width="11.42578125" style="153" bestFit="1" customWidth="1"/>
    <col min="4351" max="4351" width="34.42578125" style="153" customWidth="1"/>
    <col min="4352" max="4352" width="14.28515625" style="153" customWidth="1"/>
    <col min="4353" max="4353" width="15.7109375" style="153" customWidth="1"/>
    <col min="4354" max="4354" width="12.42578125" style="153" bestFit="1" customWidth="1"/>
    <col min="4355" max="4355" width="14.140625" style="153" bestFit="1" customWidth="1"/>
    <col min="4356" max="4356" width="12" style="153" customWidth="1"/>
    <col min="4357" max="4358" width="10.85546875" style="153" customWidth="1"/>
    <col min="4359" max="4359" width="14.28515625" style="153" customWidth="1"/>
    <col min="4360" max="4360" width="10" style="153" bestFit="1" customWidth="1"/>
    <col min="4361" max="4362" width="12.28515625" style="153" bestFit="1" customWidth="1"/>
    <col min="4363" max="4363" width="14.140625" style="153" customWidth="1"/>
    <col min="4364" max="4364" width="15.140625" style="153" customWidth="1"/>
    <col min="4365" max="4365" width="11.42578125" style="153"/>
    <col min="4366" max="4366" width="10.85546875" style="153" customWidth="1"/>
    <col min="4367" max="4369" width="11.42578125" style="153"/>
    <col min="4370" max="4370" width="13.85546875" style="153" customWidth="1"/>
    <col min="4371" max="4374" width="11.42578125" style="153"/>
    <col min="4375" max="4375" width="10.85546875" style="153" customWidth="1"/>
    <col min="4376" max="4605" width="11.42578125" style="153"/>
    <col min="4606" max="4606" width="11.42578125" style="153" bestFit="1" customWidth="1"/>
    <col min="4607" max="4607" width="34.42578125" style="153" customWidth="1"/>
    <col min="4608" max="4608" width="14.28515625" style="153" customWidth="1"/>
    <col min="4609" max="4609" width="15.7109375" style="153" customWidth="1"/>
    <col min="4610" max="4610" width="12.42578125" style="153" bestFit="1" customWidth="1"/>
    <col min="4611" max="4611" width="14.140625" style="153" bestFit="1" customWidth="1"/>
    <col min="4612" max="4612" width="12" style="153" customWidth="1"/>
    <col min="4613" max="4614" width="10.85546875" style="153" customWidth="1"/>
    <col min="4615" max="4615" width="14.28515625" style="153" customWidth="1"/>
    <col min="4616" max="4616" width="10" style="153" bestFit="1" customWidth="1"/>
    <col min="4617" max="4618" width="12.28515625" style="153" bestFit="1" customWidth="1"/>
    <col min="4619" max="4619" width="14.140625" style="153" customWidth="1"/>
    <col min="4620" max="4620" width="15.140625" style="153" customWidth="1"/>
    <col min="4621" max="4621" width="11.42578125" style="153"/>
    <col min="4622" max="4622" width="10.85546875" style="153" customWidth="1"/>
    <col min="4623" max="4625" width="11.42578125" style="153"/>
    <col min="4626" max="4626" width="13.85546875" style="153" customWidth="1"/>
    <col min="4627" max="4630" width="11.42578125" style="153"/>
    <col min="4631" max="4631" width="10.85546875" style="153" customWidth="1"/>
    <col min="4632" max="4861" width="11.42578125" style="153"/>
    <col min="4862" max="4862" width="11.42578125" style="153" bestFit="1" customWidth="1"/>
    <col min="4863" max="4863" width="34.42578125" style="153" customWidth="1"/>
    <col min="4864" max="4864" width="14.28515625" style="153" customWidth="1"/>
    <col min="4865" max="4865" width="15.7109375" style="153" customWidth="1"/>
    <col min="4866" max="4866" width="12.42578125" style="153" bestFit="1" customWidth="1"/>
    <col min="4867" max="4867" width="14.140625" style="153" bestFit="1" customWidth="1"/>
    <col min="4868" max="4868" width="12" style="153" customWidth="1"/>
    <col min="4869" max="4870" width="10.85546875" style="153" customWidth="1"/>
    <col min="4871" max="4871" width="14.28515625" style="153" customWidth="1"/>
    <col min="4872" max="4872" width="10" style="153" bestFit="1" customWidth="1"/>
    <col min="4873" max="4874" width="12.28515625" style="153" bestFit="1" customWidth="1"/>
    <col min="4875" max="4875" width="14.140625" style="153" customWidth="1"/>
    <col min="4876" max="4876" width="15.140625" style="153" customWidth="1"/>
    <col min="4877" max="4877" width="11.42578125" style="153"/>
    <col min="4878" max="4878" width="10.85546875" style="153" customWidth="1"/>
    <col min="4879" max="4881" width="11.42578125" style="153"/>
    <col min="4882" max="4882" width="13.85546875" style="153" customWidth="1"/>
    <col min="4883" max="4886" width="11.42578125" style="153"/>
    <col min="4887" max="4887" width="10.85546875" style="153" customWidth="1"/>
    <col min="4888" max="5117" width="11.42578125" style="153"/>
    <col min="5118" max="5118" width="11.42578125" style="153" bestFit="1" customWidth="1"/>
    <col min="5119" max="5119" width="34.42578125" style="153" customWidth="1"/>
    <col min="5120" max="5120" width="14.28515625" style="153" customWidth="1"/>
    <col min="5121" max="5121" width="15.7109375" style="153" customWidth="1"/>
    <col min="5122" max="5122" width="12.42578125" style="153" bestFit="1" customWidth="1"/>
    <col min="5123" max="5123" width="14.140625" style="153" bestFit="1" customWidth="1"/>
    <col min="5124" max="5124" width="12" style="153" customWidth="1"/>
    <col min="5125" max="5126" width="10.85546875" style="153" customWidth="1"/>
    <col min="5127" max="5127" width="14.28515625" style="153" customWidth="1"/>
    <col min="5128" max="5128" width="10" style="153" bestFit="1" customWidth="1"/>
    <col min="5129" max="5130" width="12.28515625" style="153" bestFit="1" customWidth="1"/>
    <col min="5131" max="5131" width="14.140625" style="153" customWidth="1"/>
    <col min="5132" max="5132" width="15.140625" style="153" customWidth="1"/>
    <col min="5133" max="5133" width="11.42578125" style="153"/>
    <col min="5134" max="5134" width="10.85546875" style="153" customWidth="1"/>
    <col min="5135" max="5137" width="11.42578125" style="153"/>
    <col min="5138" max="5138" width="13.85546875" style="153" customWidth="1"/>
    <col min="5139" max="5142" width="11.42578125" style="153"/>
    <col min="5143" max="5143" width="10.85546875" style="153" customWidth="1"/>
    <col min="5144" max="5373" width="11.42578125" style="153"/>
    <col min="5374" max="5374" width="11.42578125" style="153" bestFit="1" customWidth="1"/>
    <col min="5375" max="5375" width="34.42578125" style="153" customWidth="1"/>
    <col min="5376" max="5376" width="14.28515625" style="153" customWidth="1"/>
    <col min="5377" max="5377" width="15.7109375" style="153" customWidth="1"/>
    <col min="5378" max="5378" width="12.42578125" style="153" bestFit="1" customWidth="1"/>
    <col min="5379" max="5379" width="14.140625" style="153" bestFit="1" customWidth="1"/>
    <col min="5380" max="5380" width="12" style="153" customWidth="1"/>
    <col min="5381" max="5382" width="10.85546875" style="153" customWidth="1"/>
    <col min="5383" max="5383" width="14.28515625" style="153" customWidth="1"/>
    <col min="5384" max="5384" width="10" style="153" bestFit="1" customWidth="1"/>
    <col min="5385" max="5386" width="12.28515625" style="153" bestFit="1" customWidth="1"/>
    <col min="5387" max="5387" width="14.140625" style="153" customWidth="1"/>
    <col min="5388" max="5388" width="15.140625" style="153" customWidth="1"/>
    <col min="5389" max="5389" width="11.42578125" style="153"/>
    <col min="5390" max="5390" width="10.85546875" style="153" customWidth="1"/>
    <col min="5391" max="5393" width="11.42578125" style="153"/>
    <col min="5394" max="5394" width="13.85546875" style="153" customWidth="1"/>
    <col min="5395" max="5398" width="11.42578125" style="153"/>
    <col min="5399" max="5399" width="10.85546875" style="153" customWidth="1"/>
    <col min="5400" max="5629" width="11.42578125" style="153"/>
    <col min="5630" max="5630" width="11.42578125" style="153" bestFit="1" customWidth="1"/>
    <col min="5631" max="5631" width="34.42578125" style="153" customWidth="1"/>
    <col min="5632" max="5632" width="14.28515625" style="153" customWidth="1"/>
    <col min="5633" max="5633" width="15.7109375" style="153" customWidth="1"/>
    <col min="5634" max="5634" width="12.42578125" style="153" bestFit="1" customWidth="1"/>
    <col min="5635" max="5635" width="14.140625" style="153" bestFit="1" customWidth="1"/>
    <col min="5636" max="5636" width="12" style="153" customWidth="1"/>
    <col min="5637" max="5638" width="10.85546875" style="153" customWidth="1"/>
    <col min="5639" max="5639" width="14.28515625" style="153" customWidth="1"/>
    <col min="5640" max="5640" width="10" style="153" bestFit="1" customWidth="1"/>
    <col min="5641" max="5642" width="12.28515625" style="153" bestFit="1" customWidth="1"/>
    <col min="5643" max="5643" width="14.140625" style="153" customWidth="1"/>
    <col min="5644" max="5644" width="15.140625" style="153" customWidth="1"/>
    <col min="5645" max="5645" width="11.42578125" style="153"/>
    <col min="5646" max="5646" width="10.85546875" style="153" customWidth="1"/>
    <col min="5647" max="5649" width="11.42578125" style="153"/>
    <col min="5650" max="5650" width="13.85546875" style="153" customWidth="1"/>
    <col min="5651" max="5654" width="11.42578125" style="153"/>
    <col min="5655" max="5655" width="10.85546875" style="153" customWidth="1"/>
    <col min="5656" max="5885" width="11.42578125" style="153"/>
    <col min="5886" max="5886" width="11.42578125" style="153" bestFit="1" customWidth="1"/>
    <col min="5887" max="5887" width="34.42578125" style="153" customWidth="1"/>
    <col min="5888" max="5888" width="14.28515625" style="153" customWidth="1"/>
    <col min="5889" max="5889" width="15.7109375" style="153" customWidth="1"/>
    <col min="5890" max="5890" width="12.42578125" style="153" bestFit="1" customWidth="1"/>
    <col min="5891" max="5891" width="14.140625" style="153" bestFit="1" customWidth="1"/>
    <col min="5892" max="5892" width="12" style="153" customWidth="1"/>
    <col min="5893" max="5894" width="10.85546875" style="153" customWidth="1"/>
    <col min="5895" max="5895" width="14.28515625" style="153" customWidth="1"/>
    <col min="5896" max="5896" width="10" style="153" bestFit="1" customWidth="1"/>
    <col min="5897" max="5898" width="12.28515625" style="153" bestFit="1" customWidth="1"/>
    <col min="5899" max="5899" width="14.140625" style="153" customWidth="1"/>
    <col min="5900" max="5900" width="15.140625" style="153" customWidth="1"/>
    <col min="5901" max="5901" width="11.42578125" style="153"/>
    <col min="5902" max="5902" width="10.85546875" style="153" customWidth="1"/>
    <col min="5903" max="5905" width="11.42578125" style="153"/>
    <col min="5906" max="5906" width="13.85546875" style="153" customWidth="1"/>
    <col min="5907" max="5910" width="11.42578125" style="153"/>
    <col min="5911" max="5911" width="10.85546875" style="153" customWidth="1"/>
    <col min="5912" max="6141" width="11.42578125" style="153"/>
    <col min="6142" max="6142" width="11.42578125" style="153" bestFit="1" customWidth="1"/>
    <col min="6143" max="6143" width="34.42578125" style="153" customWidth="1"/>
    <col min="6144" max="6144" width="14.28515625" style="153" customWidth="1"/>
    <col min="6145" max="6145" width="15.7109375" style="153" customWidth="1"/>
    <col min="6146" max="6146" width="12.42578125" style="153" bestFit="1" customWidth="1"/>
    <col min="6147" max="6147" width="14.140625" style="153" bestFit="1" customWidth="1"/>
    <col min="6148" max="6148" width="12" style="153" customWidth="1"/>
    <col min="6149" max="6150" width="10.85546875" style="153" customWidth="1"/>
    <col min="6151" max="6151" width="14.28515625" style="153" customWidth="1"/>
    <col min="6152" max="6152" width="10" style="153" bestFit="1" customWidth="1"/>
    <col min="6153" max="6154" width="12.28515625" style="153" bestFit="1" customWidth="1"/>
    <col min="6155" max="6155" width="14.140625" style="153" customWidth="1"/>
    <col min="6156" max="6156" width="15.140625" style="153" customWidth="1"/>
    <col min="6157" max="6157" width="11.42578125" style="153"/>
    <col min="6158" max="6158" width="10.85546875" style="153" customWidth="1"/>
    <col min="6159" max="6161" width="11.42578125" style="153"/>
    <col min="6162" max="6162" width="13.85546875" style="153" customWidth="1"/>
    <col min="6163" max="6166" width="11.42578125" style="153"/>
    <col min="6167" max="6167" width="10.85546875" style="153" customWidth="1"/>
    <col min="6168" max="6397" width="11.42578125" style="153"/>
    <col min="6398" max="6398" width="11.42578125" style="153" bestFit="1" customWidth="1"/>
    <col min="6399" max="6399" width="34.42578125" style="153" customWidth="1"/>
    <col min="6400" max="6400" width="14.28515625" style="153" customWidth="1"/>
    <col min="6401" max="6401" width="15.7109375" style="153" customWidth="1"/>
    <col min="6402" max="6402" width="12.42578125" style="153" bestFit="1" customWidth="1"/>
    <col min="6403" max="6403" width="14.140625" style="153" bestFit="1" customWidth="1"/>
    <col min="6404" max="6404" width="12" style="153" customWidth="1"/>
    <col min="6405" max="6406" width="10.85546875" style="153" customWidth="1"/>
    <col min="6407" max="6407" width="14.28515625" style="153" customWidth="1"/>
    <col min="6408" max="6408" width="10" style="153" bestFit="1" customWidth="1"/>
    <col min="6409" max="6410" width="12.28515625" style="153" bestFit="1" customWidth="1"/>
    <col min="6411" max="6411" width="14.140625" style="153" customWidth="1"/>
    <col min="6412" max="6412" width="15.140625" style="153" customWidth="1"/>
    <col min="6413" max="6413" width="11.42578125" style="153"/>
    <col min="6414" max="6414" width="10.85546875" style="153" customWidth="1"/>
    <col min="6415" max="6417" width="11.42578125" style="153"/>
    <col min="6418" max="6418" width="13.85546875" style="153" customWidth="1"/>
    <col min="6419" max="6422" width="11.42578125" style="153"/>
    <col min="6423" max="6423" width="10.85546875" style="153" customWidth="1"/>
    <col min="6424" max="6653" width="11.42578125" style="153"/>
    <col min="6654" max="6654" width="11.42578125" style="153" bestFit="1" customWidth="1"/>
    <col min="6655" max="6655" width="34.42578125" style="153" customWidth="1"/>
    <col min="6656" max="6656" width="14.28515625" style="153" customWidth="1"/>
    <col min="6657" max="6657" width="15.7109375" style="153" customWidth="1"/>
    <col min="6658" max="6658" width="12.42578125" style="153" bestFit="1" customWidth="1"/>
    <col min="6659" max="6659" width="14.140625" style="153" bestFit="1" customWidth="1"/>
    <col min="6660" max="6660" width="12" style="153" customWidth="1"/>
    <col min="6661" max="6662" width="10.85546875" style="153" customWidth="1"/>
    <col min="6663" max="6663" width="14.28515625" style="153" customWidth="1"/>
    <col min="6664" max="6664" width="10" style="153" bestFit="1" customWidth="1"/>
    <col min="6665" max="6666" width="12.28515625" style="153" bestFit="1" customWidth="1"/>
    <col min="6667" max="6667" width="14.140625" style="153" customWidth="1"/>
    <col min="6668" max="6668" width="15.140625" style="153" customWidth="1"/>
    <col min="6669" max="6669" width="11.42578125" style="153"/>
    <col min="6670" max="6670" width="10.85546875" style="153" customWidth="1"/>
    <col min="6671" max="6673" width="11.42578125" style="153"/>
    <col min="6674" max="6674" width="13.85546875" style="153" customWidth="1"/>
    <col min="6675" max="6678" width="11.42578125" style="153"/>
    <col min="6679" max="6679" width="10.85546875" style="153" customWidth="1"/>
    <col min="6680" max="6909" width="11.42578125" style="153"/>
    <col min="6910" max="6910" width="11.42578125" style="153" bestFit="1" customWidth="1"/>
    <col min="6911" max="6911" width="34.42578125" style="153" customWidth="1"/>
    <col min="6912" max="6912" width="14.28515625" style="153" customWidth="1"/>
    <col min="6913" max="6913" width="15.7109375" style="153" customWidth="1"/>
    <col min="6914" max="6914" width="12.42578125" style="153" bestFit="1" customWidth="1"/>
    <col min="6915" max="6915" width="14.140625" style="153" bestFit="1" customWidth="1"/>
    <col min="6916" max="6916" width="12" style="153" customWidth="1"/>
    <col min="6917" max="6918" width="10.85546875" style="153" customWidth="1"/>
    <col min="6919" max="6919" width="14.28515625" style="153" customWidth="1"/>
    <col min="6920" max="6920" width="10" style="153" bestFit="1" customWidth="1"/>
    <col min="6921" max="6922" width="12.28515625" style="153" bestFit="1" customWidth="1"/>
    <col min="6923" max="6923" width="14.140625" style="153" customWidth="1"/>
    <col min="6924" max="6924" width="15.140625" style="153" customWidth="1"/>
    <col min="6925" max="6925" width="11.42578125" style="153"/>
    <col min="6926" max="6926" width="10.85546875" style="153" customWidth="1"/>
    <col min="6927" max="6929" width="11.42578125" style="153"/>
    <col min="6930" max="6930" width="13.85546875" style="153" customWidth="1"/>
    <col min="6931" max="6934" width="11.42578125" style="153"/>
    <col min="6935" max="6935" width="10.85546875" style="153" customWidth="1"/>
    <col min="6936" max="7165" width="11.42578125" style="153"/>
    <col min="7166" max="7166" width="11.42578125" style="153" bestFit="1" customWidth="1"/>
    <col min="7167" max="7167" width="34.42578125" style="153" customWidth="1"/>
    <col min="7168" max="7168" width="14.28515625" style="153" customWidth="1"/>
    <col min="7169" max="7169" width="15.7109375" style="153" customWidth="1"/>
    <col min="7170" max="7170" width="12.42578125" style="153" bestFit="1" customWidth="1"/>
    <col min="7171" max="7171" width="14.140625" style="153" bestFit="1" customWidth="1"/>
    <col min="7172" max="7172" width="12" style="153" customWidth="1"/>
    <col min="7173" max="7174" width="10.85546875" style="153" customWidth="1"/>
    <col min="7175" max="7175" width="14.28515625" style="153" customWidth="1"/>
    <col min="7176" max="7176" width="10" style="153" bestFit="1" customWidth="1"/>
    <col min="7177" max="7178" width="12.28515625" style="153" bestFit="1" customWidth="1"/>
    <col min="7179" max="7179" width="14.140625" style="153" customWidth="1"/>
    <col min="7180" max="7180" width="15.140625" style="153" customWidth="1"/>
    <col min="7181" max="7181" width="11.42578125" style="153"/>
    <col min="7182" max="7182" width="10.85546875" style="153" customWidth="1"/>
    <col min="7183" max="7185" width="11.42578125" style="153"/>
    <col min="7186" max="7186" width="13.85546875" style="153" customWidth="1"/>
    <col min="7187" max="7190" width="11.42578125" style="153"/>
    <col min="7191" max="7191" width="10.85546875" style="153" customWidth="1"/>
    <col min="7192" max="7421" width="11.42578125" style="153"/>
    <col min="7422" max="7422" width="11.42578125" style="153" bestFit="1" customWidth="1"/>
    <col min="7423" max="7423" width="34.42578125" style="153" customWidth="1"/>
    <col min="7424" max="7424" width="14.28515625" style="153" customWidth="1"/>
    <col min="7425" max="7425" width="15.7109375" style="153" customWidth="1"/>
    <col min="7426" max="7426" width="12.42578125" style="153" bestFit="1" customWidth="1"/>
    <col min="7427" max="7427" width="14.140625" style="153" bestFit="1" customWidth="1"/>
    <col min="7428" max="7428" width="12" style="153" customWidth="1"/>
    <col min="7429" max="7430" width="10.85546875" style="153" customWidth="1"/>
    <col min="7431" max="7431" width="14.28515625" style="153" customWidth="1"/>
    <col min="7432" max="7432" width="10" style="153" bestFit="1" customWidth="1"/>
    <col min="7433" max="7434" width="12.28515625" style="153" bestFit="1" customWidth="1"/>
    <col min="7435" max="7435" width="14.140625" style="153" customWidth="1"/>
    <col min="7436" max="7436" width="15.140625" style="153" customWidth="1"/>
    <col min="7437" max="7437" width="11.42578125" style="153"/>
    <col min="7438" max="7438" width="10.85546875" style="153" customWidth="1"/>
    <col min="7439" max="7441" width="11.42578125" style="153"/>
    <col min="7442" max="7442" width="13.85546875" style="153" customWidth="1"/>
    <col min="7443" max="7446" width="11.42578125" style="153"/>
    <col min="7447" max="7447" width="10.85546875" style="153" customWidth="1"/>
    <col min="7448" max="7677" width="11.42578125" style="153"/>
    <col min="7678" max="7678" width="11.42578125" style="153" bestFit="1" customWidth="1"/>
    <col min="7679" max="7679" width="34.42578125" style="153" customWidth="1"/>
    <col min="7680" max="7680" width="14.28515625" style="153" customWidth="1"/>
    <col min="7681" max="7681" width="15.7109375" style="153" customWidth="1"/>
    <col min="7682" max="7682" width="12.42578125" style="153" bestFit="1" customWidth="1"/>
    <col min="7683" max="7683" width="14.140625" style="153" bestFit="1" customWidth="1"/>
    <col min="7684" max="7684" width="12" style="153" customWidth="1"/>
    <col min="7685" max="7686" width="10.85546875" style="153" customWidth="1"/>
    <col min="7687" max="7687" width="14.28515625" style="153" customWidth="1"/>
    <col min="7688" max="7688" width="10" style="153" bestFit="1" customWidth="1"/>
    <col min="7689" max="7690" width="12.28515625" style="153" bestFit="1" customWidth="1"/>
    <col min="7691" max="7691" width="14.140625" style="153" customWidth="1"/>
    <col min="7692" max="7692" width="15.140625" style="153" customWidth="1"/>
    <col min="7693" max="7693" width="11.42578125" style="153"/>
    <col min="7694" max="7694" width="10.85546875" style="153" customWidth="1"/>
    <col min="7695" max="7697" width="11.42578125" style="153"/>
    <col min="7698" max="7698" width="13.85546875" style="153" customWidth="1"/>
    <col min="7699" max="7702" width="11.42578125" style="153"/>
    <col min="7703" max="7703" width="10.85546875" style="153" customWidth="1"/>
    <col min="7704" max="7933" width="11.42578125" style="153"/>
    <col min="7934" max="7934" width="11.42578125" style="153" bestFit="1" customWidth="1"/>
    <col min="7935" max="7935" width="34.42578125" style="153" customWidth="1"/>
    <col min="7936" max="7936" width="14.28515625" style="153" customWidth="1"/>
    <col min="7937" max="7937" width="15.7109375" style="153" customWidth="1"/>
    <col min="7938" max="7938" width="12.42578125" style="153" bestFit="1" customWidth="1"/>
    <col min="7939" max="7939" width="14.140625" style="153" bestFit="1" customWidth="1"/>
    <col min="7940" max="7940" width="12" style="153" customWidth="1"/>
    <col min="7941" max="7942" width="10.85546875" style="153" customWidth="1"/>
    <col min="7943" max="7943" width="14.28515625" style="153" customWidth="1"/>
    <col min="7944" max="7944" width="10" style="153" bestFit="1" customWidth="1"/>
    <col min="7945" max="7946" width="12.28515625" style="153" bestFit="1" customWidth="1"/>
    <col min="7947" max="7947" width="14.140625" style="153" customWidth="1"/>
    <col min="7948" max="7948" width="15.140625" style="153" customWidth="1"/>
    <col min="7949" max="7949" width="11.42578125" style="153"/>
    <col min="7950" max="7950" width="10.85546875" style="153" customWidth="1"/>
    <col min="7951" max="7953" width="11.42578125" style="153"/>
    <col min="7954" max="7954" width="13.85546875" style="153" customWidth="1"/>
    <col min="7955" max="7958" width="11.42578125" style="153"/>
    <col min="7959" max="7959" width="10.85546875" style="153" customWidth="1"/>
    <col min="7960" max="8189" width="11.42578125" style="153"/>
    <col min="8190" max="8190" width="11.42578125" style="153" bestFit="1" customWidth="1"/>
    <col min="8191" max="8191" width="34.42578125" style="153" customWidth="1"/>
    <col min="8192" max="8192" width="14.28515625" style="153" customWidth="1"/>
    <col min="8193" max="8193" width="15.7109375" style="153" customWidth="1"/>
    <col min="8194" max="8194" width="12.42578125" style="153" bestFit="1" customWidth="1"/>
    <col min="8195" max="8195" width="14.140625" style="153" bestFit="1" customWidth="1"/>
    <col min="8196" max="8196" width="12" style="153" customWidth="1"/>
    <col min="8197" max="8198" width="10.85546875" style="153" customWidth="1"/>
    <col min="8199" max="8199" width="14.28515625" style="153" customWidth="1"/>
    <col min="8200" max="8200" width="10" style="153" bestFit="1" customWidth="1"/>
    <col min="8201" max="8202" width="12.28515625" style="153" bestFit="1" customWidth="1"/>
    <col min="8203" max="8203" width="14.140625" style="153" customWidth="1"/>
    <col min="8204" max="8204" width="15.140625" style="153" customWidth="1"/>
    <col min="8205" max="8205" width="11.42578125" style="153"/>
    <col min="8206" max="8206" width="10.85546875" style="153" customWidth="1"/>
    <col min="8207" max="8209" width="11.42578125" style="153"/>
    <col min="8210" max="8210" width="13.85546875" style="153" customWidth="1"/>
    <col min="8211" max="8214" width="11.42578125" style="153"/>
    <col min="8215" max="8215" width="10.85546875" style="153" customWidth="1"/>
    <col min="8216" max="8445" width="11.42578125" style="153"/>
    <col min="8446" max="8446" width="11.42578125" style="153" bestFit="1" customWidth="1"/>
    <col min="8447" max="8447" width="34.42578125" style="153" customWidth="1"/>
    <col min="8448" max="8448" width="14.28515625" style="153" customWidth="1"/>
    <col min="8449" max="8449" width="15.7109375" style="153" customWidth="1"/>
    <col min="8450" max="8450" width="12.42578125" style="153" bestFit="1" customWidth="1"/>
    <col min="8451" max="8451" width="14.140625" style="153" bestFit="1" customWidth="1"/>
    <col min="8452" max="8452" width="12" style="153" customWidth="1"/>
    <col min="8453" max="8454" width="10.85546875" style="153" customWidth="1"/>
    <col min="8455" max="8455" width="14.28515625" style="153" customWidth="1"/>
    <col min="8456" max="8456" width="10" style="153" bestFit="1" customWidth="1"/>
    <col min="8457" max="8458" width="12.28515625" style="153" bestFit="1" customWidth="1"/>
    <col min="8459" max="8459" width="14.140625" style="153" customWidth="1"/>
    <col min="8460" max="8460" width="15.140625" style="153" customWidth="1"/>
    <col min="8461" max="8461" width="11.42578125" style="153"/>
    <col min="8462" max="8462" width="10.85546875" style="153" customWidth="1"/>
    <col min="8463" max="8465" width="11.42578125" style="153"/>
    <col min="8466" max="8466" width="13.85546875" style="153" customWidth="1"/>
    <col min="8467" max="8470" width="11.42578125" style="153"/>
    <col min="8471" max="8471" width="10.85546875" style="153" customWidth="1"/>
    <col min="8472" max="8701" width="11.42578125" style="153"/>
    <col min="8702" max="8702" width="11.42578125" style="153" bestFit="1" customWidth="1"/>
    <col min="8703" max="8703" width="34.42578125" style="153" customWidth="1"/>
    <col min="8704" max="8704" width="14.28515625" style="153" customWidth="1"/>
    <col min="8705" max="8705" width="15.7109375" style="153" customWidth="1"/>
    <col min="8706" max="8706" width="12.42578125" style="153" bestFit="1" customWidth="1"/>
    <col min="8707" max="8707" width="14.140625" style="153" bestFit="1" customWidth="1"/>
    <col min="8708" max="8708" width="12" style="153" customWidth="1"/>
    <col min="8709" max="8710" width="10.85546875" style="153" customWidth="1"/>
    <col min="8711" max="8711" width="14.28515625" style="153" customWidth="1"/>
    <col min="8712" max="8712" width="10" style="153" bestFit="1" customWidth="1"/>
    <col min="8713" max="8714" width="12.28515625" style="153" bestFit="1" customWidth="1"/>
    <col min="8715" max="8715" width="14.140625" style="153" customWidth="1"/>
    <col min="8716" max="8716" width="15.140625" style="153" customWidth="1"/>
    <col min="8717" max="8717" width="11.42578125" style="153"/>
    <col min="8718" max="8718" width="10.85546875" style="153" customWidth="1"/>
    <col min="8719" max="8721" width="11.42578125" style="153"/>
    <col min="8722" max="8722" width="13.85546875" style="153" customWidth="1"/>
    <col min="8723" max="8726" width="11.42578125" style="153"/>
    <col min="8727" max="8727" width="10.85546875" style="153" customWidth="1"/>
    <col min="8728" max="8957" width="11.42578125" style="153"/>
    <col min="8958" max="8958" width="11.42578125" style="153" bestFit="1" customWidth="1"/>
    <col min="8959" max="8959" width="34.42578125" style="153" customWidth="1"/>
    <col min="8960" max="8960" width="14.28515625" style="153" customWidth="1"/>
    <col min="8961" max="8961" width="15.7109375" style="153" customWidth="1"/>
    <col min="8962" max="8962" width="12.42578125" style="153" bestFit="1" customWidth="1"/>
    <col min="8963" max="8963" width="14.140625" style="153" bestFit="1" customWidth="1"/>
    <col min="8964" max="8964" width="12" style="153" customWidth="1"/>
    <col min="8965" max="8966" width="10.85546875" style="153" customWidth="1"/>
    <col min="8967" max="8967" width="14.28515625" style="153" customWidth="1"/>
    <col min="8968" max="8968" width="10" style="153" bestFit="1" customWidth="1"/>
    <col min="8969" max="8970" width="12.28515625" style="153" bestFit="1" customWidth="1"/>
    <col min="8971" max="8971" width="14.140625" style="153" customWidth="1"/>
    <col min="8972" max="8972" width="15.140625" style="153" customWidth="1"/>
    <col min="8973" max="8973" width="11.42578125" style="153"/>
    <col min="8974" max="8974" width="10.85546875" style="153" customWidth="1"/>
    <col min="8975" max="8977" width="11.42578125" style="153"/>
    <col min="8978" max="8978" width="13.85546875" style="153" customWidth="1"/>
    <col min="8979" max="8982" width="11.42578125" style="153"/>
    <col min="8983" max="8983" width="10.85546875" style="153" customWidth="1"/>
    <col min="8984" max="9213" width="11.42578125" style="153"/>
    <col min="9214" max="9214" width="11.42578125" style="153" bestFit="1" customWidth="1"/>
    <col min="9215" max="9215" width="34.42578125" style="153" customWidth="1"/>
    <col min="9216" max="9216" width="14.28515625" style="153" customWidth="1"/>
    <col min="9217" max="9217" width="15.7109375" style="153" customWidth="1"/>
    <col min="9218" max="9218" width="12.42578125" style="153" bestFit="1" customWidth="1"/>
    <col min="9219" max="9219" width="14.140625" style="153" bestFit="1" customWidth="1"/>
    <col min="9220" max="9220" width="12" style="153" customWidth="1"/>
    <col min="9221" max="9222" width="10.85546875" style="153" customWidth="1"/>
    <col min="9223" max="9223" width="14.28515625" style="153" customWidth="1"/>
    <col min="9224" max="9224" width="10" style="153" bestFit="1" customWidth="1"/>
    <col min="9225" max="9226" width="12.28515625" style="153" bestFit="1" customWidth="1"/>
    <col min="9227" max="9227" width="14.140625" style="153" customWidth="1"/>
    <col min="9228" max="9228" width="15.140625" style="153" customWidth="1"/>
    <col min="9229" max="9229" width="11.42578125" style="153"/>
    <col min="9230" max="9230" width="10.85546875" style="153" customWidth="1"/>
    <col min="9231" max="9233" width="11.42578125" style="153"/>
    <col min="9234" max="9234" width="13.85546875" style="153" customWidth="1"/>
    <col min="9235" max="9238" width="11.42578125" style="153"/>
    <col min="9239" max="9239" width="10.85546875" style="153" customWidth="1"/>
    <col min="9240" max="9469" width="11.42578125" style="153"/>
    <col min="9470" max="9470" width="11.42578125" style="153" bestFit="1" customWidth="1"/>
    <col min="9471" max="9471" width="34.42578125" style="153" customWidth="1"/>
    <col min="9472" max="9472" width="14.28515625" style="153" customWidth="1"/>
    <col min="9473" max="9473" width="15.7109375" style="153" customWidth="1"/>
    <col min="9474" max="9474" width="12.42578125" style="153" bestFit="1" customWidth="1"/>
    <col min="9475" max="9475" width="14.140625" style="153" bestFit="1" customWidth="1"/>
    <col min="9476" max="9476" width="12" style="153" customWidth="1"/>
    <col min="9477" max="9478" width="10.85546875" style="153" customWidth="1"/>
    <col min="9479" max="9479" width="14.28515625" style="153" customWidth="1"/>
    <col min="9480" max="9480" width="10" style="153" bestFit="1" customWidth="1"/>
    <col min="9481" max="9482" width="12.28515625" style="153" bestFit="1" customWidth="1"/>
    <col min="9483" max="9483" width="14.140625" style="153" customWidth="1"/>
    <col min="9484" max="9484" width="15.140625" style="153" customWidth="1"/>
    <col min="9485" max="9485" width="11.42578125" style="153"/>
    <col min="9486" max="9486" width="10.85546875" style="153" customWidth="1"/>
    <col min="9487" max="9489" width="11.42578125" style="153"/>
    <col min="9490" max="9490" width="13.85546875" style="153" customWidth="1"/>
    <col min="9491" max="9494" width="11.42578125" style="153"/>
    <col min="9495" max="9495" width="10.85546875" style="153" customWidth="1"/>
    <col min="9496" max="9725" width="11.42578125" style="153"/>
    <col min="9726" max="9726" width="11.42578125" style="153" bestFit="1" customWidth="1"/>
    <col min="9727" max="9727" width="34.42578125" style="153" customWidth="1"/>
    <col min="9728" max="9728" width="14.28515625" style="153" customWidth="1"/>
    <col min="9729" max="9729" width="15.7109375" style="153" customWidth="1"/>
    <col min="9730" max="9730" width="12.42578125" style="153" bestFit="1" customWidth="1"/>
    <col min="9731" max="9731" width="14.140625" style="153" bestFit="1" customWidth="1"/>
    <col min="9732" max="9732" width="12" style="153" customWidth="1"/>
    <col min="9733" max="9734" width="10.85546875" style="153" customWidth="1"/>
    <col min="9735" max="9735" width="14.28515625" style="153" customWidth="1"/>
    <col min="9736" max="9736" width="10" style="153" bestFit="1" customWidth="1"/>
    <col min="9737" max="9738" width="12.28515625" style="153" bestFit="1" customWidth="1"/>
    <col min="9739" max="9739" width="14.140625" style="153" customWidth="1"/>
    <col min="9740" max="9740" width="15.140625" style="153" customWidth="1"/>
    <col min="9741" max="9741" width="11.42578125" style="153"/>
    <col min="9742" max="9742" width="10.85546875" style="153" customWidth="1"/>
    <col min="9743" max="9745" width="11.42578125" style="153"/>
    <col min="9746" max="9746" width="13.85546875" style="153" customWidth="1"/>
    <col min="9747" max="9750" width="11.42578125" style="153"/>
    <col min="9751" max="9751" width="10.85546875" style="153" customWidth="1"/>
    <col min="9752" max="9981" width="11.42578125" style="153"/>
    <col min="9982" max="9982" width="11.42578125" style="153" bestFit="1" customWidth="1"/>
    <col min="9983" max="9983" width="34.42578125" style="153" customWidth="1"/>
    <col min="9984" max="9984" width="14.28515625" style="153" customWidth="1"/>
    <col min="9985" max="9985" width="15.7109375" style="153" customWidth="1"/>
    <col min="9986" max="9986" width="12.42578125" style="153" bestFit="1" customWidth="1"/>
    <col min="9987" max="9987" width="14.140625" style="153" bestFit="1" customWidth="1"/>
    <col min="9988" max="9988" width="12" style="153" customWidth="1"/>
    <col min="9989" max="9990" width="10.85546875" style="153" customWidth="1"/>
    <col min="9991" max="9991" width="14.28515625" style="153" customWidth="1"/>
    <col min="9992" max="9992" width="10" style="153" bestFit="1" customWidth="1"/>
    <col min="9993" max="9994" width="12.28515625" style="153" bestFit="1" customWidth="1"/>
    <col min="9995" max="9995" width="14.140625" style="153" customWidth="1"/>
    <col min="9996" max="9996" width="15.140625" style="153" customWidth="1"/>
    <col min="9997" max="9997" width="11.42578125" style="153"/>
    <col min="9998" max="9998" width="10.85546875" style="153" customWidth="1"/>
    <col min="9999" max="10001" width="11.42578125" style="153"/>
    <col min="10002" max="10002" width="13.85546875" style="153" customWidth="1"/>
    <col min="10003" max="10006" width="11.42578125" style="153"/>
    <col min="10007" max="10007" width="10.85546875" style="153" customWidth="1"/>
    <col min="10008" max="10237" width="11.42578125" style="153"/>
    <col min="10238" max="10238" width="11.42578125" style="153" bestFit="1" customWidth="1"/>
    <col min="10239" max="10239" width="34.42578125" style="153" customWidth="1"/>
    <col min="10240" max="10240" width="14.28515625" style="153" customWidth="1"/>
    <col min="10241" max="10241" width="15.7109375" style="153" customWidth="1"/>
    <col min="10242" max="10242" width="12.42578125" style="153" bestFit="1" customWidth="1"/>
    <col min="10243" max="10243" width="14.140625" style="153" bestFit="1" customWidth="1"/>
    <col min="10244" max="10244" width="12" style="153" customWidth="1"/>
    <col min="10245" max="10246" width="10.85546875" style="153" customWidth="1"/>
    <col min="10247" max="10247" width="14.28515625" style="153" customWidth="1"/>
    <col min="10248" max="10248" width="10" style="153" bestFit="1" customWidth="1"/>
    <col min="10249" max="10250" width="12.28515625" style="153" bestFit="1" customWidth="1"/>
    <col min="10251" max="10251" width="14.140625" style="153" customWidth="1"/>
    <col min="10252" max="10252" width="15.140625" style="153" customWidth="1"/>
    <col min="10253" max="10253" width="11.42578125" style="153"/>
    <col min="10254" max="10254" width="10.85546875" style="153" customWidth="1"/>
    <col min="10255" max="10257" width="11.42578125" style="153"/>
    <col min="10258" max="10258" width="13.85546875" style="153" customWidth="1"/>
    <col min="10259" max="10262" width="11.42578125" style="153"/>
    <col min="10263" max="10263" width="10.85546875" style="153" customWidth="1"/>
    <col min="10264" max="10493" width="11.42578125" style="153"/>
    <col min="10494" max="10494" width="11.42578125" style="153" bestFit="1" customWidth="1"/>
    <col min="10495" max="10495" width="34.42578125" style="153" customWidth="1"/>
    <col min="10496" max="10496" width="14.28515625" style="153" customWidth="1"/>
    <col min="10497" max="10497" width="15.7109375" style="153" customWidth="1"/>
    <col min="10498" max="10498" width="12.42578125" style="153" bestFit="1" customWidth="1"/>
    <col min="10499" max="10499" width="14.140625" style="153" bestFit="1" customWidth="1"/>
    <col min="10500" max="10500" width="12" style="153" customWidth="1"/>
    <col min="10501" max="10502" width="10.85546875" style="153" customWidth="1"/>
    <col min="10503" max="10503" width="14.28515625" style="153" customWidth="1"/>
    <col min="10504" max="10504" width="10" style="153" bestFit="1" customWidth="1"/>
    <col min="10505" max="10506" width="12.28515625" style="153" bestFit="1" customWidth="1"/>
    <col min="10507" max="10507" width="14.140625" style="153" customWidth="1"/>
    <col min="10508" max="10508" width="15.140625" style="153" customWidth="1"/>
    <col min="10509" max="10509" width="11.42578125" style="153"/>
    <col min="10510" max="10510" width="10.85546875" style="153" customWidth="1"/>
    <col min="10511" max="10513" width="11.42578125" style="153"/>
    <col min="10514" max="10514" width="13.85546875" style="153" customWidth="1"/>
    <col min="10515" max="10518" width="11.42578125" style="153"/>
    <col min="10519" max="10519" width="10.85546875" style="153" customWidth="1"/>
    <col min="10520" max="10749" width="11.42578125" style="153"/>
    <col min="10750" max="10750" width="11.42578125" style="153" bestFit="1" customWidth="1"/>
    <col min="10751" max="10751" width="34.42578125" style="153" customWidth="1"/>
    <col min="10752" max="10752" width="14.28515625" style="153" customWidth="1"/>
    <col min="10753" max="10753" width="15.7109375" style="153" customWidth="1"/>
    <col min="10754" max="10754" width="12.42578125" style="153" bestFit="1" customWidth="1"/>
    <col min="10755" max="10755" width="14.140625" style="153" bestFit="1" customWidth="1"/>
    <col min="10756" max="10756" width="12" style="153" customWidth="1"/>
    <col min="10757" max="10758" width="10.85546875" style="153" customWidth="1"/>
    <col min="10759" max="10759" width="14.28515625" style="153" customWidth="1"/>
    <col min="10760" max="10760" width="10" style="153" bestFit="1" customWidth="1"/>
    <col min="10761" max="10762" width="12.28515625" style="153" bestFit="1" customWidth="1"/>
    <col min="10763" max="10763" width="14.140625" style="153" customWidth="1"/>
    <col min="10764" max="10764" width="15.140625" style="153" customWidth="1"/>
    <col min="10765" max="10765" width="11.42578125" style="153"/>
    <col min="10766" max="10766" width="10.85546875" style="153" customWidth="1"/>
    <col min="10767" max="10769" width="11.42578125" style="153"/>
    <col min="10770" max="10770" width="13.85546875" style="153" customWidth="1"/>
    <col min="10771" max="10774" width="11.42578125" style="153"/>
    <col min="10775" max="10775" width="10.85546875" style="153" customWidth="1"/>
    <col min="10776" max="11005" width="11.42578125" style="153"/>
    <col min="11006" max="11006" width="11.42578125" style="153" bestFit="1" customWidth="1"/>
    <col min="11007" max="11007" width="34.42578125" style="153" customWidth="1"/>
    <col min="11008" max="11008" width="14.28515625" style="153" customWidth="1"/>
    <col min="11009" max="11009" width="15.7109375" style="153" customWidth="1"/>
    <col min="11010" max="11010" width="12.42578125" style="153" bestFit="1" customWidth="1"/>
    <col min="11011" max="11011" width="14.140625" style="153" bestFit="1" customWidth="1"/>
    <col min="11012" max="11012" width="12" style="153" customWidth="1"/>
    <col min="11013" max="11014" width="10.85546875" style="153" customWidth="1"/>
    <col min="11015" max="11015" width="14.28515625" style="153" customWidth="1"/>
    <col min="11016" max="11016" width="10" style="153" bestFit="1" customWidth="1"/>
    <col min="11017" max="11018" width="12.28515625" style="153" bestFit="1" customWidth="1"/>
    <col min="11019" max="11019" width="14.140625" style="153" customWidth="1"/>
    <col min="11020" max="11020" width="15.140625" style="153" customWidth="1"/>
    <col min="11021" max="11021" width="11.42578125" style="153"/>
    <col min="11022" max="11022" width="10.85546875" style="153" customWidth="1"/>
    <col min="11023" max="11025" width="11.42578125" style="153"/>
    <col min="11026" max="11026" width="13.85546875" style="153" customWidth="1"/>
    <col min="11027" max="11030" width="11.42578125" style="153"/>
    <col min="11031" max="11031" width="10.85546875" style="153" customWidth="1"/>
    <col min="11032" max="11261" width="11.42578125" style="153"/>
    <col min="11262" max="11262" width="11.42578125" style="153" bestFit="1" customWidth="1"/>
    <col min="11263" max="11263" width="34.42578125" style="153" customWidth="1"/>
    <col min="11264" max="11264" width="14.28515625" style="153" customWidth="1"/>
    <col min="11265" max="11265" width="15.7109375" style="153" customWidth="1"/>
    <col min="11266" max="11266" width="12.42578125" style="153" bestFit="1" customWidth="1"/>
    <col min="11267" max="11267" width="14.140625" style="153" bestFit="1" customWidth="1"/>
    <col min="11268" max="11268" width="12" style="153" customWidth="1"/>
    <col min="11269" max="11270" width="10.85546875" style="153" customWidth="1"/>
    <col min="11271" max="11271" width="14.28515625" style="153" customWidth="1"/>
    <col min="11272" max="11272" width="10" style="153" bestFit="1" customWidth="1"/>
    <col min="11273" max="11274" width="12.28515625" style="153" bestFit="1" customWidth="1"/>
    <col min="11275" max="11275" width="14.140625" style="153" customWidth="1"/>
    <col min="11276" max="11276" width="15.140625" style="153" customWidth="1"/>
    <col min="11277" max="11277" width="11.42578125" style="153"/>
    <col min="11278" max="11278" width="10.85546875" style="153" customWidth="1"/>
    <col min="11279" max="11281" width="11.42578125" style="153"/>
    <col min="11282" max="11282" width="13.85546875" style="153" customWidth="1"/>
    <col min="11283" max="11286" width="11.42578125" style="153"/>
    <col min="11287" max="11287" width="10.85546875" style="153" customWidth="1"/>
    <col min="11288" max="11517" width="11.42578125" style="153"/>
    <col min="11518" max="11518" width="11.42578125" style="153" bestFit="1" customWidth="1"/>
    <col min="11519" max="11519" width="34.42578125" style="153" customWidth="1"/>
    <col min="11520" max="11520" width="14.28515625" style="153" customWidth="1"/>
    <col min="11521" max="11521" width="15.7109375" style="153" customWidth="1"/>
    <col min="11522" max="11522" width="12.42578125" style="153" bestFit="1" customWidth="1"/>
    <col min="11523" max="11523" width="14.140625" style="153" bestFit="1" customWidth="1"/>
    <col min="11524" max="11524" width="12" style="153" customWidth="1"/>
    <col min="11525" max="11526" width="10.85546875" style="153" customWidth="1"/>
    <col min="11527" max="11527" width="14.28515625" style="153" customWidth="1"/>
    <col min="11528" max="11528" width="10" style="153" bestFit="1" customWidth="1"/>
    <col min="11529" max="11530" width="12.28515625" style="153" bestFit="1" customWidth="1"/>
    <col min="11531" max="11531" width="14.140625" style="153" customWidth="1"/>
    <col min="11532" max="11532" width="15.140625" style="153" customWidth="1"/>
    <col min="11533" max="11533" width="11.42578125" style="153"/>
    <col min="11534" max="11534" width="10.85546875" style="153" customWidth="1"/>
    <col min="11535" max="11537" width="11.42578125" style="153"/>
    <col min="11538" max="11538" width="13.85546875" style="153" customWidth="1"/>
    <col min="11539" max="11542" width="11.42578125" style="153"/>
    <col min="11543" max="11543" width="10.85546875" style="153" customWidth="1"/>
    <col min="11544" max="11773" width="11.42578125" style="153"/>
    <col min="11774" max="11774" width="11.42578125" style="153" bestFit="1" customWidth="1"/>
    <col min="11775" max="11775" width="34.42578125" style="153" customWidth="1"/>
    <col min="11776" max="11776" width="14.28515625" style="153" customWidth="1"/>
    <col min="11777" max="11777" width="15.7109375" style="153" customWidth="1"/>
    <col min="11778" max="11778" width="12.42578125" style="153" bestFit="1" customWidth="1"/>
    <col min="11779" max="11779" width="14.140625" style="153" bestFit="1" customWidth="1"/>
    <col min="11780" max="11780" width="12" style="153" customWidth="1"/>
    <col min="11781" max="11782" width="10.85546875" style="153" customWidth="1"/>
    <col min="11783" max="11783" width="14.28515625" style="153" customWidth="1"/>
    <col min="11784" max="11784" width="10" style="153" bestFit="1" customWidth="1"/>
    <col min="11785" max="11786" width="12.28515625" style="153" bestFit="1" customWidth="1"/>
    <col min="11787" max="11787" width="14.140625" style="153" customWidth="1"/>
    <col min="11788" max="11788" width="15.140625" style="153" customWidth="1"/>
    <col min="11789" max="11789" width="11.42578125" style="153"/>
    <col min="11790" max="11790" width="10.85546875" style="153" customWidth="1"/>
    <col min="11791" max="11793" width="11.42578125" style="153"/>
    <col min="11794" max="11794" width="13.85546875" style="153" customWidth="1"/>
    <col min="11795" max="11798" width="11.42578125" style="153"/>
    <col min="11799" max="11799" width="10.85546875" style="153" customWidth="1"/>
    <col min="11800" max="12029" width="11.42578125" style="153"/>
    <col min="12030" max="12030" width="11.42578125" style="153" bestFit="1" customWidth="1"/>
    <col min="12031" max="12031" width="34.42578125" style="153" customWidth="1"/>
    <col min="12032" max="12032" width="14.28515625" style="153" customWidth="1"/>
    <col min="12033" max="12033" width="15.7109375" style="153" customWidth="1"/>
    <col min="12034" max="12034" width="12.42578125" style="153" bestFit="1" customWidth="1"/>
    <col min="12035" max="12035" width="14.140625" style="153" bestFit="1" customWidth="1"/>
    <col min="12036" max="12036" width="12" style="153" customWidth="1"/>
    <col min="12037" max="12038" width="10.85546875" style="153" customWidth="1"/>
    <col min="12039" max="12039" width="14.28515625" style="153" customWidth="1"/>
    <col min="12040" max="12040" width="10" style="153" bestFit="1" customWidth="1"/>
    <col min="12041" max="12042" width="12.28515625" style="153" bestFit="1" customWidth="1"/>
    <col min="12043" max="12043" width="14.140625" style="153" customWidth="1"/>
    <col min="12044" max="12044" width="15.140625" style="153" customWidth="1"/>
    <col min="12045" max="12045" width="11.42578125" style="153"/>
    <col min="12046" max="12046" width="10.85546875" style="153" customWidth="1"/>
    <col min="12047" max="12049" width="11.42578125" style="153"/>
    <col min="12050" max="12050" width="13.85546875" style="153" customWidth="1"/>
    <col min="12051" max="12054" width="11.42578125" style="153"/>
    <col min="12055" max="12055" width="10.85546875" style="153" customWidth="1"/>
    <col min="12056" max="12285" width="11.42578125" style="153"/>
    <col min="12286" max="12286" width="11.42578125" style="153" bestFit="1" customWidth="1"/>
    <col min="12287" max="12287" width="34.42578125" style="153" customWidth="1"/>
    <col min="12288" max="12288" width="14.28515625" style="153" customWidth="1"/>
    <col min="12289" max="12289" width="15.7109375" style="153" customWidth="1"/>
    <col min="12290" max="12290" width="12.42578125" style="153" bestFit="1" customWidth="1"/>
    <col min="12291" max="12291" width="14.140625" style="153" bestFit="1" customWidth="1"/>
    <col min="12292" max="12292" width="12" style="153" customWidth="1"/>
    <col min="12293" max="12294" width="10.85546875" style="153" customWidth="1"/>
    <col min="12295" max="12295" width="14.28515625" style="153" customWidth="1"/>
    <col min="12296" max="12296" width="10" style="153" bestFit="1" customWidth="1"/>
    <col min="12297" max="12298" width="12.28515625" style="153" bestFit="1" customWidth="1"/>
    <col min="12299" max="12299" width="14.140625" style="153" customWidth="1"/>
    <col min="12300" max="12300" width="15.140625" style="153" customWidth="1"/>
    <col min="12301" max="12301" width="11.42578125" style="153"/>
    <col min="12302" max="12302" width="10.85546875" style="153" customWidth="1"/>
    <col min="12303" max="12305" width="11.42578125" style="153"/>
    <col min="12306" max="12306" width="13.85546875" style="153" customWidth="1"/>
    <col min="12307" max="12310" width="11.42578125" style="153"/>
    <col min="12311" max="12311" width="10.85546875" style="153" customWidth="1"/>
    <col min="12312" max="12541" width="11.42578125" style="153"/>
    <col min="12542" max="12542" width="11.42578125" style="153" bestFit="1" customWidth="1"/>
    <col min="12543" max="12543" width="34.42578125" style="153" customWidth="1"/>
    <col min="12544" max="12544" width="14.28515625" style="153" customWidth="1"/>
    <col min="12545" max="12545" width="15.7109375" style="153" customWidth="1"/>
    <col min="12546" max="12546" width="12.42578125" style="153" bestFit="1" customWidth="1"/>
    <col min="12547" max="12547" width="14.140625" style="153" bestFit="1" customWidth="1"/>
    <col min="12548" max="12548" width="12" style="153" customWidth="1"/>
    <col min="12549" max="12550" width="10.85546875" style="153" customWidth="1"/>
    <col min="12551" max="12551" width="14.28515625" style="153" customWidth="1"/>
    <col min="12552" max="12552" width="10" style="153" bestFit="1" customWidth="1"/>
    <col min="12553" max="12554" width="12.28515625" style="153" bestFit="1" customWidth="1"/>
    <col min="12555" max="12555" width="14.140625" style="153" customWidth="1"/>
    <col min="12556" max="12556" width="15.140625" style="153" customWidth="1"/>
    <col min="12557" max="12557" width="11.42578125" style="153"/>
    <col min="12558" max="12558" width="10.85546875" style="153" customWidth="1"/>
    <col min="12559" max="12561" width="11.42578125" style="153"/>
    <col min="12562" max="12562" width="13.85546875" style="153" customWidth="1"/>
    <col min="12563" max="12566" width="11.42578125" style="153"/>
    <col min="12567" max="12567" width="10.85546875" style="153" customWidth="1"/>
    <col min="12568" max="12797" width="11.42578125" style="153"/>
    <col min="12798" max="12798" width="11.42578125" style="153" bestFit="1" customWidth="1"/>
    <col min="12799" max="12799" width="34.42578125" style="153" customWidth="1"/>
    <col min="12800" max="12800" width="14.28515625" style="153" customWidth="1"/>
    <col min="12801" max="12801" width="15.7109375" style="153" customWidth="1"/>
    <col min="12802" max="12802" width="12.42578125" style="153" bestFit="1" customWidth="1"/>
    <col min="12803" max="12803" width="14.140625" style="153" bestFit="1" customWidth="1"/>
    <col min="12804" max="12804" width="12" style="153" customWidth="1"/>
    <col min="12805" max="12806" width="10.85546875" style="153" customWidth="1"/>
    <col min="12807" max="12807" width="14.28515625" style="153" customWidth="1"/>
    <col min="12808" max="12808" width="10" style="153" bestFit="1" customWidth="1"/>
    <col min="12809" max="12810" width="12.28515625" style="153" bestFit="1" customWidth="1"/>
    <col min="12811" max="12811" width="14.140625" style="153" customWidth="1"/>
    <col min="12812" max="12812" width="15.140625" style="153" customWidth="1"/>
    <col min="12813" max="12813" width="11.42578125" style="153"/>
    <col min="12814" max="12814" width="10.85546875" style="153" customWidth="1"/>
    <col min="12815" max="12817" width="11.42578125" style="153"/>
    <col min="12818" max="12818" width="13.85546875" style="153" customWidth="1"/>
    <col min="12819" max="12822" width="11.42578125" style="153"/>
    <col min="12823" max="12823" width="10.85546875" style="153" customWidth="1"/>
    <col min="12824" max="13053" width="11.42578125" style="153"/>
    <col min="13054" max="13054" width="11.42578125" style="153" bestFit="1" customWidth="1"/>
    <col min="13055" max="13055" width="34.42578125" style="153" customWidth="1"/>
    <col min="13056" max="13056" width="14.28515625" style="153" customWidth="1"/>
    <col min="13057" max="13057" width="15.7109375" style="153" customWidth="1"/>
    <col min="13058" max="13058" width="12.42578125" style="153" bestFit="1" customWidth="1"/>
    <col min="13059" max="13059" width="14.140625" style="153" bestFit="1" customWidth="1"/>
    <col min="13060" max="13060" width="12" style="153" customWidth="1"/>
    <col min="13061" max="13062" width="10.85546875" style="153" customWidth="1"/>
    <col min="13063" max="13063" width="14.28515625" style="153" customWidth="1"/>
    <col min="13064" max="13064" width="10" style="153" bestFit="1" customWidth="1"/>
    <col min="13065" max="13066" width="12.28515625" style="153" bestFit="1" customWidth="1"/>
    <col min="13067" max="13067" width="14.140625" style="153" customWidth="1"/>
    <col min="13068" max="13068" width="15.140625" style="153" customWidth="1"/>
    <col min="13069" max="13069" width="11.42578125" style="153"/>
    <col min="13070" max="13070" width="10.85546875" style="153" customWidth="1"/>
    <col min="13071" max="13073" width="11.42578125" style="153"/>
    <col min="13074" max="13074" width="13.85546875" style="153" customWidth="1"/>
    <col min="13075" max="13078" width="11.42578125" style="153"/>
    <col min="13079" max="13079" width="10.85546875" style="153" customWidth="1"/>
    <col min="13080" max="13309" width="11.42578125" style="153"/>
    <col min="13310" max="13310" width="11.42578125" style="153" bestFit="1" customWidth="1"/>
    <col min="13311" max="13311" width="34.42578125" style="153" customWidth="1"/>
    <col min="13312" max="13312" width="14.28515625" style="153" customWidth="1"/>
    <col min="13313" max="13313" width="15.7109375" style="153" customWidth="1"/>
    <col min="13314" max="13314" width="12.42578125" style="153" bestFit="1" customWidth="1"/>
    <col min="13315" max="13315" width="14.140625" style="153" bestFit="1" customWidth="1"/>
    <col min="13316" max="13316" width="12" style="153" customWidth="1"/>
    <col min="13317" max="13318" width="10.85546875" style="153" customWidth="1"/>
    <col min="13319" max="13319" width="14.28515625" style="153" customWidth="1"/>
    <col min="13320" max="13320" width="10" style="153" bestFit="1" customWidth="1"/>
    <col min="13321" max="13322" width="12.28515625" style="153" bestFit="1" customWidth="1"/>
    <col min="13323" max="13323" width="14.140625" style="153" customWidth="1"/>
    <col min="13324" max="13324" width="15.140625" style="153" customWidth="1"/>
    <col min="13325" max="13325" width="11.42578125" style="153"/>
    <col min="13326" max="13326" width="10.85546875" style="153" customWidth="1"/>
    <col min="13327" max="13329" width="11.42578125" style="153"/>
    <col min="13330" max="13330" width="13.85546875" style="153" customWidth="1"/>
    <col min="13331" max="13334" width="11.42578125" style="153"/>
    <col min="13335" max="13335" width="10.85546875" style="153" customWidth="1"/>
    <col min="13336" max="13565" width="11.42578125" style="153"/>
    <col min="13566" max="13566" width="11.42578125" style="153" bestFit="1" customWidth="1"/>
    <col min="13567" max="13567" width="34.42578125" style="153" customWidth="1"/>
    <col min="13568" max="13568" width="14.28515625" style="153" customWidth="1"/>
    <col min="13569" max="13569" width="15.7109375" style="153" customWidth="1"/>
    <col min="13570" max="13570" width="12.42578125" style="153" bestFit="1" customWidth="1"/>
    <col min="13571" max="13571" width="14.140625" style="153" bestFit="1" customWidth="1"/>
    <col min="13572" max="13572" width="12" style="153" customWidth="1"/>
    <col min="13573" max="13574" width="10.85546875" style="153" customWidth="1"/>
    <col min="13575" max="13575" width="14.28515625" style="153" customWidth="1"/>
    <col min="13576" max="13576" width="10" style="153" bestFit="1" customWidth="1"/>
    <col min="13577" max="13578" width="12.28515625" style="153" bestFit="1" customWidth="1"/>
    <col min="13579" max="13579" width="14.140625" style="153" customWidth="1"/>
    <col min="13580" max="13580" width="15.140625" style="153" customWidth="1"/>
    <col min="13581" max="13581" width="11.42578125" style="153"/>
    <col min="13582" max="13582" width="10.85546875" style="153" customWidth="1"/>
    <col min="13583" max="13585" width="11.42578125" style="153"/>
    <col min="13586" max="13586" width="13.85546875" style="153" customWidth="1"/>
    <col min="13587" max="13590" width="11.42578125" style="153"/>
    <col min="13591" max="13591" width="10.85546875" style="153" customWidth="1"/>
    <col min="13592" max="13821" width="11.42578125" style="153"/>
    <col min="13822" max="13822" width="11.42578125" style="153" bestFit="1" customWidth="1"/>
    <col min="13823" max="13823" width="34.42578125" style="153" customWidth="1"/>
    <col min="13824" max="13824" width="14.28515625" style="153" customWidth="1"/>
    <col min="13825" max="13825" width="15.7109375" style="153" customWidth="1"/>
    <col min="13826" max="13826" width="12.42578125" style="153" bestFit="1" customWidth="1"/>
    <col min="13827" max="13827" width="14.140625" style="153" bestFit="1" customWidth="1"/>
    <col min="13828" max="13828" width="12" style="153" customWidth="1"/>
    <col min="13829" max="13830" width="10.85546875" style="153" customWidth="1"/>
    <col min="13831" max="13831" width="14.28515625" style="153" customWidth="1"/>
    <col min="13832" max="13832" width="10" style="153" bestFit="1" customWidth="1"/>
    <col min="13833" max="13834" width="12.28515625" style="153" bestFit="1" customWidth="1"/>
    <col min="13835" max="13835" width="14.140625" style="153" customWidth="1"/>
    <col min="13836" max="13836" width="15.140625" style="153" customWidth="1"/>
    <col min="13837" max="13837" width="11.42578125" style="153"/>
    <col min="13838" max="13838" width="10.85546875" style="153" customWidth="1"/>
    <col min="13839" max="13841" width="11.42578125" style="153"/>
    <col min="13842" max="13842" width="13.85546875" style="153" customWidth="1"/>
    <col min="13843" max="13846" width="11.42578125" style="153"/>
    <col min="13847" max="13847" width="10.85546875" style="153" customWidth="1"/>
    <col min="13848" max="14077" width="11.42578125" style="153"/>
    <col min="14078" max="14078" width="11.42578125" style="153" bestFit="1" customWidth="1"/>
    <col min="14079" max="14079" width="34.42578125" style="153" customWidth="1"/>
    <col min="14080" max="14080" width="14.28515625" style="153" customWidth="1"/>
    <col min="14081" max="14081" width="15.7109375" style="153" customWidth="1"/>
    <col min="14082" max="14082" width="12.42578125" style="153" bestFit="1" customWidth="1"/>
    <col min="14083" max="14083" width="14.140625" style="153" bestFit="1" customWidth="1"/>
    <col min="14084" max="14084" width="12" style="153" customWidth="1"/>
    <col min="14085" max="14086" width="10.85546875" style="153" customWidth="1"/>
    <col min="14087" max="14087" width="14.28515625" style="153" customWidth="1"/>
    <col min="14088" max="14088" width="10" style="153" bestFit="1" customWidth="1"/>
    <col min="14089" max="14090" width="12.28515625" style="153" bestFit="1" customWidth="1"/>
    <col min="14091" max="14091" width="14.140625" style="153" customWidth="1"/>
    <col min="14092" max="14092" width="15.140625" style="153" customWidth="1"/>
    <col min="14093" max="14093" width="11.42578125" style="153"/>
    <col min="14094" max="14094" width="10.85546875" style="153" customWidth="1"/>
    <col min="14095" max="14097" width="11.42578125" style="153"/>
    <col min="14098" max="14098" width="13.85546875" style="153" customWidth="1"/>
    <col min="14099" max="14102" width="11.42578125" style="153"/>
    <col min="14103" max="14103" width="10.85546875" style="153" customWidth="1"/>
    <col min="14104" max="14333" width="11.42578125" style="153"/>
    <col min="14334" max="14334" width="11.42578125" style="153" bestFit="1" customWidth="1"/>
    <col min="14335" max="14335" width="34.42578125" style="153" customWidth="1"/>
    <col min="14336" max="14336" width="14.28515625" style="153" customWidth="1"/>
    <col min="14337" max="14337" width="15.7109375" style="153" customWidth="1"/>
    <col min="14338" max="14338" width="12.42578125" style="153" bestFit="1" customWidth="1"/>
    <col min="14339" max="14339" width="14.140625" style="153" bestFit="1" customWidth="1"/>
    <col min="14340" max="14340" width="12" style="153" customWidth="1"/>
    <col min="14341" max="14342" width="10.85546875" style="153" customWidth="1"/>
    <col min="14343" max="14343" width="14.28515625" style="153" customWidth="1"/>
    <col min="14344" max="14344" width="10" style="153" bestFit="1" customWidth="1"/>
    <col min="14345" max="14346" width="12.28515625" style="153" bestFit="1" customWidth="1"/>
    <col min="14347" max="14347" width="14.140625" style="153" customWidth="1"/>
    <col min="14348" max="14348" width="15.140625" style="153" customWidth="1"/>
    <col min="14349" max="14349" width="11.42578125" style="153"/>
    <col min="14350" max="14350" width="10.85546875" style="153" customWidth="1"/>
    <col min="14351" max="14353" width="11.42578125" style="153"/>
    <col min="14354" max="14354" width="13.85546875" style="153" customWidth="1"/>
    <col min="14355" max="14358" width="11.42578125" style="153"/>
    <col min="14359" max="14359" width="10.85546875" style="153" customWidth="1"/>
    <col min="14360" max="14589" width="11.42578125" style="153"/>
    <col min="14590" max="14590" width="11.42578125" style="153" bestFit="1" customWidth="1"/>
    <col min="14591" max="14591" width="34.42578125" style="153" customWidth="1"/>
    <col min="14592" max="14592" width="14.28515625" style="153" customWidth="1"/>
    <col min="14593" max="14593" width="15.7109375" style="153" customWidth="1"/>
    <col min="14594" max="14594" width="12.42578125" style="153" bestFit="1" customWidth="1"/>
    <col min="14595" max="14595" width="14.140625" style="153" bestFit="1" customWidth="1"/>
    <col min="14596" max="14596" width="12" style="153" customWidth="1"/>
    <col min="14597" max="14598" width="10.85546875" style="153" customWidth="1"/>
    <col min="14599" max="14599" width="14.28515625" style="153" customWidth="1"/>
    <col min="14600" max="14600" width="10" style="153" bestFit="1" customWidth="1"/>
    <col min="14601" max="14602" width="12.28515625" style="153" bestFit="1" customWidth="1"/>
    <col min="14603" max="14603" width="14.140625" style="153" customWidth="1"/>
    <col min="14604" max="14604" width="15.140625" style="153" customWidth="1"/>
    <col min="14605" max="14605" width="11.42578125" style="153"/>
    <col min="14606" max="14606" width="10.85546875" style="153" customWidth="1"/>
    <col min="14607" max="14609" width="11.42578125" style="153"/>
    <col min="14610" max="14610" width="13.85546875" style="153" customWidth="1"/>
    <col min="14611" max="14614" width="11.42578125" style="153"/>
    <col min="14615" max="14615" width="10.85546875" style="153" customWidth="1"/>
    <col min="14616" max="14845" width="11.42578125" style="153"/>
    <col min="14846" max="14846" width="11.42578125" style="153" bestFit="1" customWidth="1"/>
    <col min="14847" max="14847" width="34.42578125" style="153" customWidth="1"/>
    <col min="14848" max="14848" width="14.28515625" style="153" customWidth="1"/>
    <col min="14849" max="14849" width="15.7109375" style="153" customWidth="1"/>
    <col min="14850" max="14850" width="12.42578125" style="153" bestFit="1" customWidth="1"/>
    <col min="14851" max="14851" width="14.140625" style="153" bestFit="1" customWidth="1"/>
    <col min="14852" max="14852" width="12" style="153" customWidth="1"/>
    <col min="14853" max="14854" width="10.85546875" style="153" customWidth="1"/>
    <col min="14855" max="14855" width="14.28515625" style="153" customWidth="1"/>
    <col min="14856" max="14856" width="10" style="153" bestFit="1" customWidth="1"/>
    <col min="14857" max="14858" width="12.28515625" style="153" bestFit="1" customWidth="1"/>
    <col min="14859" max="14859" width="14.140625" style="153" customWidth="1"/>
    <col min="14860" max="14860" width="15.140625" style="153" customWidth="1"/>
    <col min="14861" max="14861" width="11.42578125" style="153"/>
    <col min="14862" max="14862" width="10.85546875" style="153" customWidth="1"/>
    <col min="14863" max="14865" width="11.42578125" style="153"/>
    <col min="14866" max="14866" width="13.85546875" style="153" customWidth="1"/>
    <col min="14867" max="14870" width="11.42578125" style="153"/>
    <col min="14871" max="14871" width="10.85546875" style="153" customWidth="1"/>
    <col min="14872" max="15101" width="11.42578125" style="153"/>
    <col min="15102" max="15102" width="11.42578125" style="153" bestFit="1" customWidth="1"/>
    <col min="15103" max="15103" width="34.42578125" style="153" customWidth="1"/>
    <col min="15104" max="15104" width="14.28515625" style="153" customWidth="1"/>
    <col min="15105" max="15105" width="15.7109375" style="153" customWidth="1"/>
    <col min="15106" max="15106" width="12.42578125" style="153" bestFit="1" customWidth="1"/>
    <col min="15107" max="15107" width="14.140625" style="153" bestFit="1" customWidth="1"/>
    <col min="15108" max="15108" width="12" style="153" customWidth="1"/>
    <col min="15109" max="15110" width="10.85546875" style="153" customWidth="1"/>
    <col min="15111" max="15111" width="14.28515625" style="153" customWidth="1"/>
    <col min="15112" max="15112" width="10" style="153" bestFit="1" customWidth="1"/>
    <col min="15113" max="15114" width="12.28515625" style="153" bestFit="1" customWidth="1"/>
    <col min="15115" max="15115" width="14.140625" style="153" customWidth="1"/>
    <col min="15116" max="15116" width="15.140625" style="153" customWidth="1"/>
    <col min="15117" max="15117" width="11.42578125" style="153"/>
    <col min="15118" max="15118" width="10.85546875" style="153" customWidth="1"/>
    <col min="15119" max="15121" width="11.42578125" style="153"/>
    <col min="15122" max="15122" width="13.85546875" style="153" customWidth="1"/>
    <col min="15123" max="15126" width="11.42578125" style="153"/>
    <col min="15127" max="15127" width="10.85546875" style="153" customWidth="1"/>
    <col min="15128" max="15357" width="11.42578125" style="153"/>
    <col min="15358" max="15358" width="11.42578125" style="153" bestFit="1" customWidth="1"/>
    <col min="15359" max="15359" width="34.42578125" style="153" customWidth="1"/>
    <col min="15360" max="15360" width="14.28515625" style="153" customWidth="1"/>
    <col min="15361" max="15361" width="15.7109375" style="153" customWidth="1"/>
    <col min="15362" max="15362" width="12.42578125" style="153" bestFit="1" customWidth="1"/>
    <col min="15363" max="15363" width="14.140625" style="153" bestFit="1" customWidth="1"/>
    <col min="15364" max="15364" width="12" style="153" customWidth="1"/>
    <col min="15365" max="15366" width="10.85546875" style="153" customWidth="1"/>
    <col min="15367" max="15367" width="14.28515625" style="153" customWidth="1"/>
    <col min="15368" max="15368" width="10" style="153" bestFit="1" customWidth="1"/>
    <col min="15369" max="15370" width="12.28515625" style="153" bestFit="1" customWidth="1"/>
    <col min="15371" max="15371" width="14.140625" style="153" customWidth="1"/>
    <col min="15372" max="15372" width="15.140625" style="153" customWidth="1"/>
    <col min="15373" max="15373" width="11.42578125" style="153"/>
    <col min="15374" max="15374" width="10.85546875" style="153" customWidth="1"/>
    <col min="15375" max="15377" width="11.42578125" style="153"/>
    <col min="15378" max="15378" width="13.85546875" style="153" customWidth="1"/>
    <col min="15379" max="15382" width="11.42578125" style="153"/>
    <col min="15383" max="15383" width="10.85546875" style="153" customWidth="1"/>
    <col min="15384" max="15613" width="11.42578125" style="153"/>
    <col min="15614" max="15614" width="11.42578125" style="153" bestFit="1" customWidth="1"/>
    <col min="15615" max="15615" width="34.42578125" style="153" customWidth="1"/>
    <col min="15616" max="15616" width="14.28515625" style="153" customWidth="1"/>
    <col min="15617" max="15617" width="15.7109375" style="153" customWidth="1"/>
    <col min="15618" max="15618" width="12.42578125" style="153" bestFit="1" customWidth="1"/>
    <col min="15619" max="15619" width="14.140625" style="153" bestFit="1" customWidth="1"/>
    <col min="15620" max="15620" width="12" style="153" customWidth="1"/>
    <col min="15621" max="15622" width="10.85546875" style="153" customWidth="1"/>
    <col min="15623" max="15623" width="14.28515625" style="153" customWidth="1"/>
    <col min="15624" max="15624" width="10" style="153" bestFit="1" customWidth="1"/>
    <col min="15625" max="15626" width="12.28515625" style="153" bestFit="1" customWidth="1"/>
    <col min="15627" max="15627" width="14.140625" style="153" customWidth="1"/>
    <col min="15628" max="15628" width="15.140625" style="153" customWidth="1"/>
    <col min="15629" max="15629" width="11.42578125" style="153"/>
    <col min="15630" max="15630" width="10.85546875" style="153" customWidth="1"/>
    <col min="15631" max="15633" width="11.42578125" style="153"/>
    <col min="15634" max="15634" width="13.85546875" style="153" customWidth="1"/>
    <col min="15635" max="15638" width="11.42578125" style="153"/>
    <col min="15639" max="15639" width="10.85546875" style="153" customWidth="1"/>
    <col min="15640" max="15869" width="11.42578125" style="153"/>
    <col min="15870" max="15870" width="11.42578125" style="153" bestFit="1" customWidth="1"/>
    <col min="15871" max="15871" width="34.42578125" style="153" customWidth="1"/>
    <col min="15872" max="15872" width="14.28515625" style="153" customWidth="1"/>
    <col min="15873" max="15873" width="15.7109375" style="153" customWidth="1"/>
    <col min="15874" max="15874" width="12.42578125" style="153" bestFit="1" customWidth="1"/>
    <col min="15875" max="15875" width="14.140625" style="153" bestFit="1" customWidth="1"/>
    <col min="15876" max="15876" width="12" style="153" customWidth="1"/>
    <col min="15877" max="15878" width="10.85546875" style="153" customWidth="1"/>
    <col min="15879" max="15879" width="14.28515625" style="153" customWidth="1"/>
    <col min="15880" max="15880" width="10" style="153" bestFit="1" customWidth="1"/>
    <col min="15881" max="15882" width="12.28515625" style="153" bestFit="1" customWidth="1"/>
    <col min="15883" max="15883" width="14.140625" style="153" customWidth="1"/>
    <col min="15884" max="15884" width="15.140625" style="153" customWidth="1"/>
    <col min="15885" max="15885" width="11.42578125" style="153"/>
    <col min="15886" max="15886" width="10.85546875" style="153" customWidth="1"/>
    <col min="15887" max="15889" width="11.42578125" style="153"/>
    <col min="15890" max="15890" width="13.85546875" style="153" customWidth="1"/>
    <col min="15891" max="15894" width="11.42578125" style="153"/>
    <col min="15895" max="15895" width="10.85546875" style="153" customWidth="1"/>
    <col min="15896" max="16125" width="11.42578125" style="153"/>
    <col min="16126" max="16126" width="11.42578125" style="153" bestFit="1" customWidth="1"/>
    <col min="16127" max="16127" width="34.42578125" style="153" customWidth="1"/>
    <col min="16128" max="16128" width="14.28515625" style="153" customWidth="1"/>
    <col min="16129" max="16129" width="15.7109375" style="153" customWidth="1"/>
    <col min="16130" max="16130" width="12.42578125" style="153" bestFit="1" customWidth="1"/>
    <col min="16131" max="16131" width="14.140625" style="153" bestFit="1" customWidth="1"/>
    <col min="16132" max="16132" width="12" style="153" customWidth="1"/>
    <col min="16133" max="16134" width="10.85546875" style="153" customWidth="1"/>
    <col min="16135" max="16135" width="14.28515625" style="153" customWidth="1"/>
    <col min="16136" max="16136" width="10" style="153" bestFit="1" customWidth="1"/>
    <col min="16137" max="16138" width="12.28515625" style="153" bestFit="1" customWidth="1"/>
    <col min="16139" max="16139" width="14.140625" style="153" customWidth="1"/>
    <col min="16140" max="16140" width="15.140625" style="153" customWidth="1"/>
    <col min="16141" max="16141" width="11.42578125" style="153"/>
    <col min="16142" max="16142" width="10.85546875" style="153" customWidth="1"/>
    <col min="16143" max="16145" width="11.42578125" style="153"/>
    <col min="16146" max="16146" width="13.85546875" style="153" customWidth="1"/>
    <col min="16147" max="16150" width="11.42578125" style="153"/>
    <col min="16151" max="16151" width="10.85546875" style="153" customWidth="1"/>
    <col min="16152" max="16384" width="11.42578125" style="153"/>
  </cols>
  <sheetData>
    <row r="1" spans="1:36" ht="24" customHeight="1" x14ac:dyDescent="0.2">
      <c r="A1" s="229" t="s">
        <v>363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36" s="10" customFormat="1" ht="90.75" customHeight="1" x14ac:dyDescent="0.2">
      <c r="A2" s="154" t="s">
        <v>18</v>
      </c>
      <c r="B2" s="154" t="s">
        <v>19</v>
      </c>
      <c r="C2" s="119" t="s">
        <v>369</v>
      </c>
      <c r="D2" s="120" t="s">
        <v>336</v>
      </c>
      <c r="E2" s="120" t="s">
        <v>12</v>
      </c>
      <c r="F2" s="120" t="s">
        <v>13</v>
      </c>
      <c r="G2" s="120" t="s">
        <v>14</v>
      </c>
      <c r="H2" s="120" t="s">
        <v>20</v>
      </c>
      <c r="I2" s="120" t="s">
        <v>337</v>
      </c>
      <c r="J2" s="120" t="s">
        <v>16</v>
      </c>
      <c r="K2" s="123" t="s">
        <v>335</v>
      </c>
      <c r="L2" s="124" t="s">
        <v>11</v>
      </c>
      <c r="M2" s="124" t="s">
        <v>12</v>
      </c>
      <c r="N2" s="124" t="s">
        <v>13</v>
      </c>
      <c r="O2" s="124" t="s">
        <v>14</v>
      </c>
      <c r="P2" s="124" t="s">
        <v>20</v>
      </c>
      <c r="Q2" s="124" t="s">
        <v>337</v>
      </c>
      <c r="R2" s="124" t="s">
        <v>16</v>
      </c>
      <c r="S2" s="121" t="s">
        <v>370</v>
      </c>
      <c r="T2" s="122" t="s">
        <v>11</v>
      </c>
      <c r="U2" s="122" t="s">
        <v>12</v>
      </c>
      <c r="V2" s="122" t="s">
        <v>13</v>
      </c>
      <c r="W2" s="122" t="s">
        <v>14</v>
      </c>
      <c r="X2" s="122" t="s">
        <v>20</v>
      </c>
      <c r="Y2" s="122" t="s">
        <v>337</v>
      </c>
      <c r="Z2" s="122" t="s">
        <v>16</v>
      </c>
    </row>
    <row r="3" spans="1:36" x14ac:dyDescent="0.2">
      <c r="A3" s="155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x14ac:dyDescent="0.2">
      <c r="A4" s="155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5" spans="1:36" s="10" customFormat="1" x14ac:dyDescent="0.2">
      <c r="A5" s="155"/>
      <c r="B5" s="159" t="s">
        <v>36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61"/>
      <c r="AC5" s="161"/>
      <c r="AD5" s="161"/>
      <c r="AE5" s="161"/>
      <c r="AF5" s="161"/>
      <c r="AG5" s="161"/>
      <c r="AH5" s="161"/>
      <c r="AI5" s="161"/>
      <c r="AJ5" s="161"/>
    </row>
    <row r="6" spans="1:36" x14ac:dyDescent="0.2">
      <c r="A6" s="155"/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1:36" s="10" customFormat="1" ht="25.5" x14ac:dyDescent="0.2">
      <c r="A7" s="162" t="s">
        <v>40</v>
      </c>
      <c r="B7" s="163" t="s">
        <v>338</v>
      </c>
      <c r="C7" s="160">
        <f>SUM(D7+E7+F7+G7+H7+I7+J7)</f>
        <v>3500475.1599999997</v>
      </c>
      <c r="D7" s="160">
        <f>SUM(D8+D55+D65+D67+D71+D70+D109+D140+D152+D207+D206+D261+D315)</f>
        <v>521475</v>
      </c>
      <c r="E7" s="160">
        <f>SUM(E8+E70+E71+E109+E140+E152+E206+E207+E261+E315)</f>
        <v>3050</v>
      </c>
      <c r="F7" s="160">
        <f>SUM(F8+F55+F65+F67+F70+F71+F109+F140+F152+F206+F207+F261+F315)</f>
        <v>79495.37</v>
      </c>
      <c r="G7" s="160">
        <f>SUM(G8+G55+G65+G67+G70+G71+G109+G140+G152+G206+G207+G261+G315)</f>
        <v>2894454.7899999996</v>
      </c>
      <c r="H7" s="160"/>
      <c r="I7" s="160">
        <f>SUM(I8+I55+I65+I67+I71+I70+I109+I140+I152+I206+I207+I261+I315)</f>
        <v>2000</v>
      </c>
      <c r="J7" s="160"/>
      <c r="K7" s="160">
        <v>3500475.1599999997</v>
      </c>
      <c r="L7" s="160">
        <v>521475</v>
      </c>
      <c r="M7" s="160">
        <v>3050</v>
      </c>
      <c r="N7" s="160">
        <v>79495.37</v>
      </c>
      <c r="O7" s="160">
        <v>2894454.7899999996</v>
      </c>
      <c r="P7" s="160"/>
      <c r="Q7" s="160">
        <f>SUM(Q8+Q55+Q65+Q67+Q71+Q70+Q109+Q140+Q152+Q206+Q207+Q261+Q315)</f>
        <v>2000</v>
      </c>
      <c r="R7" s="160"/>
      <c r="S7" s="160">
        <v>3500475.1599999997</v>
      </c>
      <c r="T7" s="160">
        <v>521475</v>
      </c>
      <c r="U7" s="160">
        <v>3050</v>
      </c>
      <c r="V7" s="160">
        <f>SUM(V8+V55+V65+V67+V70+V71+V109+V140+V152+V206+V207+V261+V315)</f>
        <v>79495.37</v>
      </c>
      <c r="W7" s="160">
        <v>2894454.7899999996</v>
      </c>
      <c r="X7" s="160"/>
      <c r="Y7" s="160">
        <f>SUM(Y8+Y55+Y65+Y67+Y71+Y70+Y109+Y140+Y152+Y206+Y207+Y261+Y315)</f>
        <v>2000</v>
      </c>
      <c r="Z7" s="160"/>
      <c r="AA7" s="161"/>
      <c r="AB7" s="161"/>
      <c r="AC7" s="161"/>
      <c r="AD7" s="161"/>
      <c r="AE7" s="161"/>
      <c r="AF7" s="161"/>
      <c r="AG7" s="161"/>
      <c r="AH7" s="161"/>
      <c r="AI7" s="161"/>
      <c r="AJ7" s="161"/>
    </row>
    <row r="8" spans="1:36" s="10" customFormat="1" ht="17.25" customHeight="1" x14ac:dyDescent="0.2">
      <c r="A8" s="164" t="s">
        <v>39</v>
      </c>
      <c r="B8" s="165" t="s">
        <v>339</v>
      </c>
      <c r="C8" s="160">
        <f>SUM(D8+E8+F8+G8+H8+I8+J8)</f>
        <v>3075274.6</v>
      </c>
      <c r="D8" s="160">
        <f>SUM(D9+D55+D65+D67)</f>
        <v>433000</v>
      </c>
      <c r="E8" s="160">
        <f>SUM(E9+E52+E55+E65+E67)</f>
        <v>0</v>
      </c>
      <c r="F8" s="160">
        <f>SUM(F9+F52+F55+F65+F67)</f>
        <v>53049.37</v>
      </c>
      <c r="G8" s="160">
        <f>SUM(G9+G52)</f>
        <v>2587225.23</v>
      </c>
      <c r="H8" s="160"/>
      <c r="I8" s="160">
        <f>SUM(I9+I52)</f>
        <v>2000</v>
      </c>
      <c r="J8" s="160"/>
      <c r="K8" s="160">
        <v>3075274.6</v>
      </c>
      <c r="L8" s="160">
        <v>433000</v>
      </c>
      <c r="M8" s="160">
        <v>0</v>
      </c>
      <c r="N8" s="160">
        <v>53049.37</v>
      </c>
      <c r="O8" s="160">
        <v>2587225.23</v>
      </c>
      <c r="P8" s="160"/>
      <c r="Q8" s="160">
        <f>SUM(Q9+Q52)</f>
        <v>2000</v>
      </c>
      <c r="R8" s="160"/>
      <c r="S8" s="160">
        <v>3075274.6</v>
      </c>
      <c r="T8" s="160">
        <v>433000</v>
      </c>
      <c r="U8" s="160">
        <v>0</v>
      </c>
      <c r="V8" s="160">
        <f>SUM(V9+V52+V55+V65+V67)</f>
        <v>53049.37</v>
      </c>
      <c r="W8" s="160">
        <v>2587225.23</v>
      </c>
      <c r="X8" s="160"/>
      <c r="Y8" s="160">
        <f>SUM(Y9+Y52)</f>
        <v>2000</v>
      </c>
      <c r="Z8" s="188"/>
      <c r="AA8" s="161"/>
      <c r="AB8" s="161"/>
      <c r="AC8" s="161"/>
      <c r="AD8" s="161"/>
      <c r="AE8" s="161"/>
      <c r="AF8" s="161"/>
      <c r="AG8" s="161"/>
      <c r="AH8" s="161"/>
      <c r="AI8" s="161"/>
      <c r="AJ8" s="161"/>
    </row>
    <row r="9" spans="1:36" s="10" customFormat="1" x14ac:dyDescent="0.2">
      <c r="A9" s="155">
        <v>3</v>
      </c>
      <c r="B9" s="167" t="s">
        <v>340</v>
      </c>
      <c r="C9" s="160">
        <f>SUM(D9+E9+F9+G9+H9+I9+J9)</f>
        <v>3075274.6</v>
      </c>
      <c r="D9" s="160">
        <f>SUM(D10+D18+D46)</f>
        <v>433000</v>
      </c>
      <c r="E9" s="160">
        <f>SUM(E10+E46+E18)</f>
        <v>0</v>
      </c>
      <c r="F9" s="160">
        <f>SUM(F10+F18+F46)</f>
        <v>53049.37</v>
      </c>
      <c r="G9" s="160">
        <f>SUM(G10+G18+G46+G50)</f>
        <v>2587225.23</v>
      </c>
      <c r="H9" s="160"/>
      <c r="I9" s="160">
        <f>SUM(I10+I18)</f>
        <v>2000</v>
      </c>
      <c r="J9" s="160"/>
      <c r="K9" s="160">
        <v>3075274.6</v>
      </c>
      <c r="L9" s="160">
        <v>433000</v>
      </c>
      <c r="M9" s="160">
        <v>0</v>
      </c>
      <c r="N9" s="160">
        <v>53049.37</v>
      </c>
      <c r="O9" s="160">
        <v>2587225.23</v>
      </c>
      <c r="P9" s="160"/>
      <c r="Q9" s="160">
        <f>SUM(Q10+Q18)</f>
        <v>2000</v>
      </c>
      <c r="R9" s="160"/>
      <c r="S9" s="160">
        <v>3075274.6</v>
      </c>
      <c r="T9" s="160">
        <v>433000</v>
      </c>
      <c r="U9" s="160">
        <v>0</v>
      </c>
      <c r="V9" s="160">
        <f>SUM(V10+V18+V46)</f>
        <v>53049.37</v>
      </c>
      <c r="W9" s="160">
        <v>2587225.23</v>
      </c>
      <c r="X9" s="160"/>
      <c r="Y9" s="160">
        <f>SUM(Y10+Y18)</f>
        <v>2000</v>
      </c>
      <c r="Z9" s="160"/>
      <c r="AA9" s="161"/>
      <c r="AB9" s="161"/>
      <c r="AC9" s="161"/>
      <c r="AD9" s="161"/>
      <c r="AE9" s="161"/>
      <c r="AF9" s="161"/>
      <c r="AG9" s="161"/>
      <c r="AH9" s="161"/>
      <c r="AI9" s="161"/>
      <c r="AJ9" s="161"/>
    </row>
    <row r="10" spans="1:36" s="81" customFormat="1" x14ac:dyDescent="0.2">
      <c r="A10" s="168">
        <v>31</v>
      </c>
      <c r="B10" s="169" t="s">
        <v>21</v>
      </c>
      <c r="C10" s="170">
        <f>SUM(D10:I10)</f>
        <v>2390552</v>
      </c>
      <c r="D10" s="170"/>
      <c r="E10" s="170"/>
      <c r="F10" s="170"/>
      <c r="G10" s="170">
        <f>SUM(G11:G17)</f>
        <v>2390552</v>
      </c>
      <c r="H10" s="170"/>
      <c r="I10" s="170"/>
      <c r="J10" s="170"/>
      <c r="K10" s="170">
        <v>2390552</v>
      </c>
      <c r="L10" s="170"/>
      <c r="M10" s="170"/>
      <c r="N10" s="170"/>
      <c r="O10" s="170">
        <v>2390552</v>
      </c>
      <c r="P10" s="170"/>
      <c r="Q10" s="170"/>
      <c r="R10" s="170"/>
      <c r="S10" s="170">
        <v>2390552</v>
      </c>
      <c r="T10" s="170"/>
      <c r="U10" s="170"/>
      <c r="V10" s="170"/>
      <c r="W10" s="170">
        <v>2390552</v>
      </c>
      <c r="X10" s="170"/>
      <c r="Y10" s="170"/>
      <c r="Z10" s="170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</row>
    <row r="11" spans="1:36" x14ac:dyDescent="0.2">
      <c r="A11" s="172">
        <v>3111</v>
      </c>
      <c r="B11" s="156" t="s">
        <v>341</v>
      </c>
      <c r="C11" s="157">
        <f>SUM(D11:J11)</f>
        <v>1933892</v>
      </c>
      <c r="D11" s="157"/>
      <c r="E11" s="157"/>
      <c r="F11" s="157"/>
      <c r="G11" s="157">
        <v>1933892</v>
      </c>
      <c r="H11" s="157"/>
      <c r="I11" s="157"/>
      <c r="J11" s="157"/>
      <c r="K11" s="157">
        <v>1933892</v>
      </c>
      <c r="L11" s="157"/>
      <c r="M11" s="157"/>
      <c r="N11" s="157"/>
      <c r="O11" s="157">
        <v>1933892</v>
      </c>
      <c r="P11" s="157"/>
      <c r="Q11" s="157"/>
      <c r="R11" s="157"/>
      <c r="S11" s="157">
        <v>1933892</v>
      </c>
      <c r="T11" s="157"/>
      <c r="U11" s="157"/>
      <c r="V11" s="157"/>
      <c r="W11" s="157">
        <v>1933892</v>
      </c>
      <c r="X11" s="157"/>
      <c r="Y11" s="157"/>
      <c r="Z11" s="157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</row>
    <row r="12" spans="1:36" x14ac:dyDescent="0.2">
      <c r="A12" s="172">
        <v>3113</v>
      </c>
      <c r="B12" s="156" t="s">
        <v>59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</row>
    <row r="13" spans="1:36" x14ac:dyDescent="0.2">
      <c r="A13" s="172">
        <v>3114</v>
      </c>
      <c r="B13" s="156" t="s">
        <v>61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</row>
    <row r="14" spans="1:36" x14ac:dyDescent="0.2">
      <c r="A14" s="172">
        <v>3121</v>
      </c>
      <c r="B14" s="156" t="s">
        <v>23</v>
      </c>
      <c r="C14" s="157">
        <f>SUM(D14:I14)</f>
        <v>142500</v>
      </c>
      <c r="D14" s="157"/>
      <c r="E14" s="157"/>
      <c r="F14" s="157"/>
      <c r="G14" s="157">
        <v>142500</v>
      </c>
      <c r="H14" s="157"/>
      <c r="I14" s="157"/>
      <c r="J14" s="157"/>
      <c r="K14" s="157">
        <v>142500</v>
      </c>
      <c r="L14" s="157"/>
      <c r="M14" s="157"/>
      <c r="N14" s="157"/>
      <c r="O14" s="157">
        <v>142500</v>
      </c>
      <c r="P14" s="157"/>
      <c r="Q14" s="157"/>
      <c r="R14" s="157"/>
      <c r="S14" s="157">
        <v>142500</v>
      </c>
      <c r="T14" s="157"/>
      <c r="U14" s="157"/>
      <c r="V14" s="157"/>
      <c r="W14" s="157">
        <v>142500</v>
      </c>
      <c r="X14" s="157"/>
      <c r="Y14" s="157"/>
      <c r="Z14" s="157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</row>
    <row r="15" spans="1:36" x14ac:dyDescent="0.2">
      <c r="A15" s="172">
        <v>3131</v>
      </c>
      <c r="B15" s="156" t="s">
        <v>342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</row>
    <row r="16" spans="1:36" ht="25.5" x14ac:dyDescent="0.2">
      <c r="A16" s="172">
        <v>3132</v>
      </c>
      <c r="B16" s="156" t="s">
        <v>46</v>
      </c>
      <c r="C16" s="157">
        <f>SUM(D16:I16)</f>
        <v>314160</v>
      </c>
      <c r="D16" s="157"/>
      <c r="E16" s="157"/>
      <c r="F16" s="157"/>
      <c r="G16" s="157">
        <v>314160</v>
      </c>
      <c r="H16" s="157"/>
      <c r="I16" s="157"/>
      <c r="J16" s="157"/>
      <c r="K16" s="157">
        <v>314160</v>
      </c>
      <c r="L16" s="157"/>
      <c r="M16" s="157"/>
      <c r="N16" s="157"/>
      <c r="O16" s="157">
        <v>314160</v>
      </c>
      <c r="P16" s="157"/>
      <c r="Q16" s="157"/>
      <c r="R16" s="157"/>
      <c r="S16" s="157">
        <v>314160</v>
      </c>
      <c r="T16" s="157"/>
      <c r="U16" s="157"/>
      <c r="V16" s="157"/>
      <c r="W16" s="157">
        <v>314160</v>
      </c>
      <c r="X16" s="157"/>
      <c r="Y16" s="157"/>
      <c r="Z16" s="157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</row>
    <row r="17" spans="1:36" ht="24" x14ac:dyDescent="0.2">
      <c r="A17" s="173">
        <v>3133</v>
      </c>
      <c r="B17" s="174" t="s">
        <v>47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</row>
    <row r="18" spans="1:36" s="81" customFormat="1" x14ac:dyDescent="0.2">
      <c r="A18" s="168">
        <v>32</v>
      </c>
      <c r="B18" s="169" t="s">
        <v>25</v>
      </c>
      <c r="C18" s="170">
        <f>SUM(D18:I18)</f>
        <v>676820.6</v>
      </c>
      <c r="D18" s="170">
        <f t="shared" ref="D18:I18" si="0">SUM(D19:D45)</f>
        <v>429330</v>
      </c>
      <c r="E18" s="170">
        <f t="shared" si="0"/>
        <v>0</v>
      </c>
      <c r="F18" s="170">
        <f t="shared" si="0"/>
        <v>53049.37</v>
      </c>
      <c r="G18" s="170">
        <f t="shared" si="0"/>
        <v>192441.23</v>
      </c>
      <c r="H18" s="170"/>
      <c r="I18" s="170">
        <f t="shared" si="0"/>
        <v>2000</v>
      </c>
      <c r="J18" s="170"/>
      <c r="K18" s="170">
        <v>676820.6</v>
      </c>
      <c r="L18" s="170">
        <v>429330</v>
      </c>
      <c r="M18" s="170">
        <v>0</v>
      </c>
      <c r="N18" s="170">
        <v>53049.37</v>
      </c>
      <c r="O18" s="170">
        <v>192441.23</v>
      </c>
      <c r="P18" s="170"/>
      <c r="Q18" s="170">
        <f t="shared" ref="Q18" si="1">SUM(Q19:Q45)</f>
        <v>2000</v>
      </c>
      <c r="R18" s="170"/>
      <c r="S18" s="170">
        <v>676820.6</v>
      </c>
      <c r="T18" s="170">
        <v>429330</v>
      </c>
      <c r="U18" s="170">
        <v>0</v>
      </c>
      <c r="V18" s="170">
        <f t="shared" ref="V18" si="2">SUM(V19:V45)</f>
        <v>53049.37</v>
      </c>
      <c r="W18" s="170">
        <v>192441.23</v>
      </c>
      <c r="X18" s="170"/>
      <c r="Y18" s="170">
        <f t="shared" ref="Y18" si="3">SUM(Y19:Y45)</f>
        <v>2000</v>
      </c>
      <c r="Z18" s="170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</row>
    <row r="19" spans="1:36" s="10" customFormat="1" x14ac:dyDescent="0.2">
      <c r="A19" s="173">
        <v>3211</v>
      </c>
      <c r="B19" s="174" t="s">
        <v>68</v>
      </c>
      <c r="C19" s="160">
        <f>SUM(D19:I19)</f>
        <v>15000</v>
      </c>
      <c r="D19" s="160">
        <v>15000</v>
      </c>
      <c r="E19" s="160"/>
      <c r="F19" s="160"/>
      <c r="G19" s="160"/>
      <c r="H19" s="160"/>
      <c r="I19" s="160"/>
      <c r="J19" s="160"/>
      <c r="K19" s="160">
        <v>15000</v>
      </c>
      <c r="L19" s="160">
        <v>15000</v>
      </c>
      <c r="M19" s="160"/>
      <c r="N19" s="160"/>
      <c r="O19" s="160"/>
      <c r="P19" s="160"/>
      <c r="Q19" s="160"/>
      <c r="R19" s="160"/>
      <c r="S19" s="160">
        <v>15000</v>
      </c>
      <c r="T19" s="160">
        <v>15000</v>
      </c>
      <c r="U19" s="160"/>
      <c r="V19" s="160"/>
      <c r="W19" s="160"/>
      <c r="X19" s="160"/>
      <c r="Y19" s="160"/>
      <c r="Z19" s="160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</row>
    <row r="20" spans="1:36" s="10" customFormat="1" ht="24" x14ac:dyDescent="0.2">
      <c r="A20" s="173">
        <v>3212</v>
      </c>
      <c r="B20" s="174" t="s">
        <v>70</v>
      </c>
      <c r="C20" s="160">
        <f>SUM(D20:I20)</f>
        <v>89794.6</v>
      </c>
      <c r="D20" s="160"/>
      <c r="E20" s="160"/>
      <c r="F20" s="160"/>
      <c r="G20" s="160">
        <v>89794.6</v>
      </c>
      <c r="H20" s="160"/>
      <c r="I20" s="160"/>
      <c r="J20" s="160"/>
      <c r="K20" s="160">
        <v>89794.6</v>
      </c>
      <c r="L20" s="160"/>
      <c r="M20" s="160"/>
      <c r="N20" s="160"/>
      <c r="O20" s="160">
        <v>89794.6</v>
      </c>
      <c r="P20" s="160"/>
      <c r="Q20" s="160"/>
      <c r="R20" s="160"/>
      <c r="S20" s="160">
        <v>89794.6</v>
      </c>
      <c r="T20" s="160"/>
      <c r="U20" s="160"/>
      <c r="V20" s="160"/>
      <c r="W20" s="160">
        <v>89794.6</v>
      </c>
      <c r="X20" s="160"/>
      <c r="Y20" s="160"/>
      <c r="Z20" s="160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</row>
    <row r="21" spans="1:36" s="10" customFormat="1" x14ac:dyDescent="0.2">
      <c r="A21" s="173">
        <v>3213</v>
      </c>
      <c r="B21" s="174" t="s">
        <v>72</v>
      </c>
      <c r="C21" s="160">
        <f>SUM(D21:I21)</f>
        <v>3000</v>
      </c>
      <c r="D21" s="160">
        <v>2000</v>
      </c>
      <c r="E21" s="160"/>
      <c r="F21" s="160"/>
      <c r="G21" s="160">
        <v>1000</v>
      </c>
      <c r="H21" s="160"/>
      <c r="I21" s="160"/>
      <c r="J21" s="160"/>
      <c r="K21" s="160">
        <v>3000</v>
      </c>
      <c r="L21" s="160">
        <v>2000</v>
      </c>
      <c r="M21" s="160"/>
      <c r="N21" s="160"/>
      <c r="O21" s="160">
        <v>1000</v>
      </c>
      <c r="P21" s="160"/>
      <c r="Q21" s="160"/>
      <c r="R21" s="160"/>
      <c r="S21" s="160">
        <v>3000</v>
      </c>
      <c r="T21" s="160">
        <v>2000</v>
      </c>
      <c r="U21" s="160"/>
      <c r="V21" s="160"/>
      <c r="W21" s="160">
        <v>1000</v>
      </c>
      <c r="X21" s="160"/>
      <c r="Y21" s="160"/>
      <c r="Z21" s="160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</row>
    <row r="22" spans="1:36" s="10" customFormat="1" x14ac:dyDescent="0.2">
      <c r="A22" s="173">
        <v>3214</v>
      </c>
      <c r="B22" s="174" t="s">
        <v>74</v>
      </c>
      <c r="C22" s="160">
        <v>6765</v>
      </c>
      <c r="D22" s="160">
        <v>6765</v>
      </c>
      <c r="E22" s="160"/>
      <c r="F22" s="160"/>
      <c r="G22" s="160"/>
      <c r="H22" s="160"/>
      <c r="I22" s="160"/>
      <c r="J22" s="160"/>
      <c r="K22" s="160">
        <v>6765</v>
      </c>
      <c r="L22" s="160">
        <v>6765</v>
      </c>
      <c r="M22" s="160"/>
      <c r="N22" s="160"/>
      <c r="O22" s="160"/>
      <c r="P22" s="160"/>
      <c r="Q22" s="160"/>
      <c r="R22" s="160"/>
      <c r="S22" s="160">
        <v>6765</v>
      </c>
      <c r="T22" s="160">
        <v>6765</v>
      </c>
      <c r="U22" s="160"/>
      <c r="V22" s="160"/>
      <c r="W22" s="160"/>
      <c r="X22" s="160"/>
      <c r="Y22" s="160"/>
      <c r="Z22" s="160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</row>
    <row r="23" spans="1:36" s="10" customFormat="1" ht="24" x14ac:dyDescent="0.2">
      <c r="A23" s="173">
        <v>3221</v>
      </c>
      <c r="B23" s="174" t="s">
        <v>48</v>
      </c>
      <c r="C23" s="160">
        <f>SUM(D23:I23)</f>
        <v>16000</v>
      </c>
      <c r="D23" s="160">
        <v>16000</v>
      </c>
      <c r="E23" s="160"/>
      <c r="F23" s="160"/>
      <c r="G23" s="160"/>
      <c r="H23" s="160"/>
      <c r="I23" s="160"/>
      <c r="J23" s="160"/>
      <c r="K23" s="160">
        <v>16000</v>
      </c>
      <c r="L23" s="160">
        <v>16000</v>
      </c>
      <c r="M23" s="160"/>
      <c r="N23" s="160"/>
      <c r="O23" s="160"/>
      <c r="P23" s="160"/>
      <c r="Q23" s="160"/>
      <c r="R23" s="160"/>
      <c r="S23" s="160">
        <v>16000</v>
      </c>
      <c r="T23" s="160">
        <v>16000</v>
      </c>
      <c r="U23" s="160"/>
      <c r="V23" s="160"/>
      <c r="W23" s="160"/>
      <c r="X23" s="160"/>
      <c r="Y23" s="160"/>
      <c r="Z23" s="160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</row>
    <row r="24" spans="1:36" s="10" customFormat="1" x14ac:dyDescent="0.2">
      <c r="A24" s="173">
        <v>3222</v>
      </c>
      <c r="B24" s="174" t="s">
        <v>49</v>
      </c>
      <c r="C24" s="160">
        <f>SUM(D24:J24)</f>
        <v>46799.37</v>
      </c>
      <c r="D24" s="160"/>
      <c r="E24" s="160"/>
      <c r="F24" s="160">
        <v>46799.37</v>
      </c>
      <c r="G24" s="160"/>
      <c r="H24" s="160"/>
      <c r="I24" s="160"/>
      <c r="J24" s="160"/>
      <c r="K24" s="160">
        <v>46799.37</v>
      </c>
      <c r="L24" s="160"/>
      <c r="M24" s="160"/>
      <c r="N24" s="160">
        <v>46799.37</v>
      </c>
      <c r="O24" s="160"/>
      <c r="P24" s="160"/>
      <c r="Q24" s="160"/>
      <c r="R24" s="160"/>
      <c r="S24" s="160">
        <v>46799.37</v>
      </c>
      <c r="T24" s="160"/>
      <c r="U24" s="160"/>
      <c r="V24" s="160">
        <v>46799.37</v>
      </c>
      <c r="W24" s="160"/>
      <c r="X24" s="160"/>
      <c r="Y24" s="160"/>
      <c r="Z24" s="160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</row>
    <row r="25" spans="1:36" s="10" customFormat="1" x14ac:dyDescent="0.2">
      <c r="A25" s="173">
        <v>3223</v>
      </c>
      <c r="B25" s="174" t="s">
        <v>79</v>
      </c>
      <c r="C25" s="160">
        <f>SUM(D25:I25)</f>
        <v>86100</v>
      </c>
      <c r="D25" s="160">
        <v>85500</v>
      </c>
      <c r="E25" s="160"/>
      <c r="F25" s="160">
        <v>600</v>
      </c>
      <c r="G25" s="160"/>
      <c r="H25" s="160"/>
      <c r="I25" s="160"/>
      <c r="J25" s="160"/>
      <c r="K25" s="160">
        <v>86100</v>
      </c>
      <c r="L25" s="160">
        <v>85500</v>
      </c>
      <c r="M25" s="160"/>
      <c r="N25" s="160">
        <v>600</v>
      </c>
      <c r="O25" s="160"/>
      <c r="P25" s="160"/>
      <c r="Q25" s="160"/>
      <c r="R25" s="160"/>
      <c r="S25" s="160">
        <v>86100</v>
      </c>
      <c r="T25" s="160">
        <v>85500</v>
      </c>
      <c r="U25" s="160"/>
      <c r="V25" s="160">
        <v>600</v>
      </c>
      <c r="W25" s="160"/>
      <c r="X25" s="160"/>
      <c r="Y25" s="160"/>
      <c r="Z25" s="160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</row>
    <row r="26" spans="1:36" s="10" customFormat="1" ht="24" x14ac:dyDescent="0.2">
      <c r="A26" s="173">
        <v>3224</v>
      </c>
      <c r="B26" s="174" t="s">
        <v>81</v>
      </c>
      <c r="C26" s="160">
        <f>SUM(D26:I26)</f>
        <v>7000</v>
      </c>
      <c r="D26" s="160">
        <v>7000</v>
      </c>
      <c r="E26" s="160"/>
      <c r="F26" s="160"/>
      <c r="G26" s="160"/>
      <c r="H26" s="160"/>
      <c r="I26" s="160"/>
      <c r="J26" s="160"/>
      <c r="K26" s="160">
        <v>7000</v>
      </c>
      <c r="L26" s="160">
        <v>7000</v>
      </c>
      <c r="M26" s="160"/>
      <c r="N26" s="160"/>
      <c r="O26" s="160"/>
      <c r="P26" s="160"/>
      <c r="Q26" s="160"/>
      <c r="R26" s="160"/>
      <c r="S26" s="160">
        <v>7000</v>
      </c>
      <c r="T26" s="160">
        <v>7000</v>
      </c>
      <c r="U26" s="160"/>
      <c r="V26" s="160"/>
      <c r="W26" s="160"/>
      <c r="X26" s="160"/>
      <c r="Y26" s="160"/>
      <c r="Z26" s="160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</row>
    <row r="27" spans="1:36" x14ac:dyDescent="0.2">
      <c r="A27" s="173">
        <v>3225</v>
      </c>
      <c r="B27" s="174" t="s">
        <v>83</v>
      </c>
      <c r="C27" s="157">
        <f>SUM(D27:I27)</f>
        <v>8373.9700000000012</v>
      </c>
      <c r="D27" s="157">
        <v>5873.97</v>
      </c>
      <c r="E27" s="157"/>
      <c r="F27" s="157">
        <v>2500</v>
      </c>
      <c r="G27" s="157"/>
      <c r="H27" s="157"/>
      <c r="I27" s="157"/>
      <c r="J27" s="157"/>
      <c r="K27" s="157">
        <v>8373.9700000000012</v>
      </c>
      <c r="L27" s="157">
        <v>5873.97</v>
      </c>
      <c r="M27" s="157"/>
      <c r="N27" s="157">
        <v>2500</v>
      </c>
      <c r="O27" s="157"/>
      <c r="P27" s="157"/>
      <c r="Q27" s="157"/>
      <c r="R27" s="157"/>
      <c r="S27" s="157">
        <v>8373.9700000000012</v>
      </c>
      <c r="T27" s="157">
        <v>5873.97</v>
      </c>
      <c r="U27" s="157"/>
      <c r="V27" s="157">
        <v>2500</v>
      </c>
      <c r="W27" s="157"/>
      <c r="X27" s="157"/>
      <c r="Y27" s="157"/>
      <c r="Z27" s="157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</row>
    <row r="28" spans="1:36" x14ac:dyDescent="0.2">
      <c r="A28" s="173">
        <v>3226</v>
      </c>
      <c r="B28" s="174" t="s">
        <v>343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</row>
    <row r="29" spans="1:36" x14ac:dyDescent="0.2">
      <c r="A29" s="173">
        <v>3227</v>
      </c>
      <c r="B29" s="174" t="s">
        <v>85</v>
      </c>
      <c r="C29" s="157">
        <f>SUM(D29:J29)</f>
        <v>1000</v>
      </c>
      <c r="D29" s="157">
        <v>1000</v>
      </c>
      <c r="E29" s="157"/>
      <c r="F29" s="157"/>
      <c r="G29" s="157"/>
      <c r="H29" s="157"/>
      <c r="I29" s="157"/>
      <c r="J29" s="157"/>
      <c r="K29" s="157">
        <v>1000</v>
      </c>
      <c r="L29" s="157">
        <v>1000</v>
      </c>
      <c r="M29" s="157"/>
      <c r="N29" s="157"/>
      <c r="O29" s="157"/>
      <c r="P29" s="157"/>
      <c r="Q29" s="157"/>
      <c r="R29" s="157"/>
      <c r="S29" s="157">
        <v>1000</v>
      </c>
      <c r="T29" s="157">
        <v>1000</v>
      </c>
      <c r="U29" s="157"/>
      <c r="V29" s="157"/>
      <c r="W29" s="157"/>
      <c r="X29" s="157"/>
      <c r="Y29" s="157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</row>
    <row r="30" spans="1:36" s="10" customFormat="1" x14ac:dyDescent="0.2">
      <c r="A30" s="173">
        <v>3231</v>
      </c>
      <c r="B30" s="174" t="s">
        <v>88</v>
      </c>
      <c r="C30" s="160">
        <f>SUM(D30:J30)</f>
        <v>236000</v>
      </c>
      <c r="D30" s="160">
        <v>224000</v>
      </c>
      <c r="E30" s="160"/>
      <c r="F30" s="160"/>
      <c r="G30" s="160">
        <v>12000</v>
      </c>
      <c r="H30" s="160"/>
      <c r="I30" s="160"/>
      <c r="J30" s="160"/>
      <c r="K30" s="160">
        <v>236000</v>
      </c>
      <c r="L30" s="160">
        <v>224000</v>
      </c>
      <c r="M30" s="160"/>
      <c r="N30" s="160"/>
      <c r="O30" s="160">
        <v>12000</v>
      </c>
      <c r="P30" s="160"/>
      <c r="Q30" s="160"/>
      <c r="R30" s="160"/>
      <c r="S30" s="160">
        <v>236000</v>
      </c>
      <c r="T30" s="160">
        <v>224000</v>
      </c>
      <c r="U30" s="160"/>
      <c r="V30" s="160"/>
      <c r="W30" s="160">
        <v>12000</v>
      </c>
      <c r="X30" s="160"/>
      <c r="Y30" s="160"/>
      <c r="Z30" s="160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</row>
    <row r="31" spans="1:36" s="10" customFormat="1" ht="24" x14ac:dyDescent="0.2">
      <c r="A31" s="173">
        <v>3232</v>
      </c>
      <c r="B31" s="174" t="s">
        <v>52</v>
      </c>
      <c r="C31" s="160">
        <f>SUM(D31:I31)</f>
        <v>15000</v>
      </c>
      <c r="D31" s="160">
        <v>13000</v>
      </c>
      <c r="E31" s="160"/>
      <c r="F31" s="160"/>
      <c r="G31" s="160"/>
      <c r="H31" s="160"/>
      <c r="I31" s="160">
        <v>2000</v>
      </c>
      <c r="J31" s="160"/>
      <c r="K31" s="160">
        <v>15000</v>
      </c>
      <c r="L31" s="160">
        <v>13000</v>
      </c>
      <c r="M31" s="160"/>
      <c r="N31" s="160"/>
      <c r="O31" s="160"/>
      <c r="P31" s="160"/>
      <c r="Q31" s="160">
        <v>2000</v>
      </c>
      <c r="R31" s="160"/>
      <c r="S31" s="160">
        <v>15000</v>
      </c>
      <c r="T31" s="160">
        <v>13000</v>
      </c>
      <c r="U31" s="160"/>
      <c r="V31" s="160"/>
      <c r="W31" s="160"/>
      <c r="X31" s="160"/>
      <c r="Y31" s="160">
        <v>2000</v>
      </c>
      <c r="Z31" s="160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</row>
    <row r="32" spans="1:36" s="10" customFormat="1" x14ac:dyDescent="0.2">
      <c r="A32" s="173">
        <v>3233</v>
      </c>
      <c r="B32" s="174" t="s">
        <v>91</v>
      </c>
      <c r="C32" s="160">
        <f>SUM(D32:I32)</f>
        <v>0</v>
      </c>
      <c r="D32" s="160"/>
      <c r="E32" s="160"/>
      <c r="F32" s="160"/>
      <c r="G32" s="160"/>
      <c r="H32" s="160"/>
      <c r="I32" s="160"/>
      <c r="J32" s="160"/>
      <c r="K32" s="160">
        <v>0</v>
      </c>
      <c r="L32" s="160"/>
      <c r="M32" s="160"/>
      <c r="N32" s="160"/>
      <c r="O32" s="160"/>
      <c r="P32" s="160"/>
      <c r="Q32" s="160"/>
      <c r="R32" s="160"/>
      <c r="S32" s="160">
        <v>0</v>
      </c>
      <c r="T32" s="160"/>
      <c r="U32" s="160"/>
      <c r="V32" s="160"/>
      <c r="W32" s="160"/>
      <c r="X32" s="160"/>
      <c r="Y32" s="160"/>
      <c r="Z32" s="160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</row>
    <row r="33" spans="1:36" s="10" customFormat="1" x14ac:dyDescent="0.2">
      <c r="A33" s="173">
        <v>3234</v>
      </c>
      <c r="B33" s="174" t="s">
        <v>93</v>
      </c>
      <c r="C33" s="160">
        <f t="shared" ref="C33:C100" si="4">SUM(D33:I33)</f>
        <v>34861</v>
      </c>
      <c r="D33" s="160">
        <v>26861</v>
      </c>
      <c r="E33" s="160"/>
      <c r="F33" s="160"/>
      <c r="G33" s="160">
        <v>8000</v>
      </c>
      <c r="H33" s="160"/>
      <c r="I33" s="160"/>
      <c r="J33" s="160"/>
      <c r="K33" s="160">
        <v>34861</v>
      </c>
      <c r="L33" s="160">
        <v>26861</v>
      </c>
      <c r="M33" s="160"/>
      <c r="N33" s="160"/>
      <c r="O33" s="160">
        <v>8000</v>
      </c>
      <c r="P33" s="160"/>
      <c r="Q33" s="160"/>
      <c r="R33" s="160"/>
      <c r="S33" s="160">
        <v>34861</v>
      </c>
      <c r="T33" s="160">
        <v>26861</v>
      </c>
      <c r="U33" s="160"/>
      <c r="V33" s="160"/>
      <c r="W33" s="160">
        <v>8000</v>
      </c>
      <c r="X33" s="160"/>
      <c r="Y33" s="160"/>
      <c r="Z33" s="160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</row>
    <row r="34" spans="1:36" s="10" customFormat="1" x14ac:dyDescent="0.2">
      <c r="A34" s="173">
        <v>3235</v>
      </c>
      <c r="B34" s="174" t="s">
        <v>95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</row>
    <row r="35" spans="1:36" s="10" customFormat="1" x14ac:dyDescent="0.2">
      <c r="A35" s="173">
        <v>3236</v>
      </c>
      <c r="B35" s="174" t="s">
        <v>97</v>
      </c>
      <c r="C35" s="160">
        <f t="shared" si="4"/>
        <v>8000</v>
      </c>
      <c r="D35" s="160">
        <v>8000</v>
      </c>
      <c r="E35" s="160"/>
      <c r="F35" s="160"/>
      <c r="G35" s="160"/>
      <c r="H35" s="160"/>
      <c r="I35" s="160"/>
      <c r="J35" s="160"/>
      <c r="K35" s="160">
        <v>8000</v>
      </c>
      <c r="L35" s="160">
        <v>8000</v>
      </c>
      <c r="M35" s="160"/>
      <c r="N35" s="160"/>
      <c r="O35" s="160"/>
      <c r="P35" s="160"/>
      <c r="Q35" s="160"/>
      <c r="R35" s="160"/>
      <c r="S35" s="160">
        <v>8000</v>
      </c>
      <c r="T35" s="160">
        <v>8000</v>
      </c>
      <c r="U35" s="160"/>
      <c r="V35" s="160"/>
      <c r="W35" s="160"/>
      <c r="X35" s="160"/>
      <c r="Y35" s="160"/>
      <c r="Z35" s="160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</row>
    <row r="36" spans="1:36" s="10" customFormat="1" x14ac:dyDescent="0.2">
      <c r="A36" s="173">
        <v>3237</v>
      </c>
      <c r="B36" s="174" t="s">
        <v>99</v>
      </c>
      <c r="C36" s="160">
        <f t="shared" si="4"/>
        <v>59050</v>
      </c>
      <c r="D36" s="160">
        <v>50</v>
      </c>
      <c r="E36" s="160"/>
      <c r="F36" s="160"/>
      <c r="G36" s="160">
        <v>59000</v>
      </c>
      <c r="H36" s="160"/>
      <c r="I36" s="160"/>
      <c r="J36" s="160"/>
      <c r="K36" s="160">
        <v>59050</v>
      </c>
      <c r="L36" s="160">
        <v>50</v>
      </c>
      <c r="M36" s="160"/>
      <c r="N36" s="160"/>
      <c r="O36" s="160">
        <v>59000</v>
      </c>
      <c r="P36" s="160"/>
      <c r="Q36" s="160"/>
      <c r="R36" s="160"/>
      <c r="S36" s="160">
        <v>59050</v>
      </c>
      <c r="T36" s="160">
        <v>50</v>
      </c>
      <c r="U36" s="160"/>
      <c r="V36" s="160"/>
      <c r="W36" s="160">
        <v>59000</v>
      </c>
      <c r="X36" s="160"/>
      <c r="Y36" s="160"/>
      <c r="Z36" s="160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</row>
    <row r="37" spans="1:36" s="10" customFormat="1" x14ac:dyDescent="0.2">
      <c r="A37" s="173">
        <v>3238</v>
      </c>
      <c r="B37" s="174" t="s">
        <v>101</v>
      </c>
      <c r="C37" s="160">
        <f t="shared" si="4"/>
        <v>10200</v>
      </c>
      <c r="D37" s="160">
        <v>10200</v>
      </c>
      <c r="E37" s="160"/>
      <c r="F37" s="160"/>
      <c r="G37" s="160"/>
      <c r="H37" s="160"/>
      <c r="I37" s="160"/>
      <c r="J37" s="160"/>
      <c r="K37" s="160">
        <v>10200</v>
      </c>
      <c r="L37" s="160">
        <v>10200</v>
      </c>
      <c r="M37" s="160"/>
      <c r="N37" s="160"/>
      <c r="O37" s="160"/>
      <c r="P37" s="160"/>
      <c r="Q37" s="160"/>
      <c r="R37" s="160"/>
      <c r="S37" s="160">
        <v>10200</v>
      </c>
      <c r="T37" s="160">
        <v>10200</v>
      </c>
      <c r="U37" s="160"/>
      <c r="V37" s="160"/>
      <c r="W37" s="160"/>
      <c r="X37" s="160"/>
      <c r="Y37" s="160"/>
      <c r="Z37" s="160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</row>
    <row r="38" spans="1:36" x14ac:dyDescent="0.2">
      <c r="A38" s="173">
        <v>3239</v>
      </c>
      <c r="B38" s="174" t="s">
        <v>103</v>
      </c>
      <c r="C38" s="160">
        <f t="shared" si="4"/>
        <v>3000</v>
      </c>
      <c r="D38" s="157">
        <v>3000</v>
      </c>
      <c r="E38" s="157"/>
      <c r="F38" s="157"/>
      <c r="G38" s="157"/>
      <c r="H38" s="157"/>
      <c r="I38" s="157"/>
      <c r="J38" s="157"/>
      <c r="K38" s="160">
        <v>3000</v>
      </c>
      <c r="L38" s="157">
        <v>3000</v>
      </c>
      <c r="M38" s="157"/>
      <c r="N38" s="157"/>
      <c r="O38" s="157"/>
      <c r="P38" s="157"/>
      <c r="Q38" s="157"/>
      <c r="R38" s="157"/>
      <c r="S38" s="160">
        <v>3000</v>
      </c>
      <c r="T38" s="157">
        <v>3000</v>
      </c>
      <c r="U38" s="157"/>
      <c r="V38" s="157"/>
      <c r="W38" s="157"/>
      <c r="X38" s="157"/>
      <c r="Y38" s="157"/>
      <c r="Z38" s="157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</row>
    <row r="39" spans="1:36" s="10" customFormat="1" ht="24" x14ac:dyDescent="0.2">
      <c r="A39" s="173">
        <v>3241</v>
      </c>
      <c r="B39" s="174" t="s">
        <v>105</v>
      </c>
      <c r="C39" s="160">
        <v>6146.63</v>
      </c>
      <c r="D39" s="160"/>
      <c r="E39" s="160"/>
      <c r="F39" s="160"/>
      <c r="G39" s="160">
        <v>6146.63</v>
      </c>
      <c r="H39" s="160"/>
      <c r="I39" s="160"/>
      <c r="J39" s="160"/>
      <c r="K39" s="160">
        <v>6146.63</v>
      </c>
      <c r="L39" s="160"/>
      <c r="M39" s="160"/>
      <c r="N39" s="160"/>
      <c r="O39" s="160">
        <v>6146.63</v>
      </c>
      <c r="P39" s="160"/>
      <c r="Q39" s="160"/>
      <c r="R39" s="160"/>
      <c r="S39" s="160">
        <v>6146.63</v>
      </c>
      <c r="T39" s="160"/>
      <c r="U39" s="160"/>
      <c r="V39" s="160"/>
      <c r="W39" s="160">
        <v>6146.63</v>
      </c>
      <c r="X39" s="160"/>
      <c r="Y39" s="160"/>
      <c r="Z39" s="160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</row>
    <row r="40" spans="1:36" s="10" customFormat="1" x14ac:dyDescent="0.2">
      <c r="A40" s="173">
        <v>3291</v>
      </c>
      <c r="B40" s="175" t="s">
        <v>109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</row>
    <row r="41" spans="1:36" s="10" customFormat="1" x14ac:dyDescent="0.2">
      <c r="A41" s="173">
        <v>3292</v>
      </c>
      <c r="B41" s="174" t="s">
        <v>111</v>
      </c>
      <c r="C41" s="160">
        <f t="shared" si="4"/>
        <v>4330.03</v>
      </c>
      <c r="D41" s="160">
        <v>1180.03</v>
      </c>
      <c r="E41" s="160"/>
      <c r="F41" s="160">
        <v>3150</v>
      </c>
      <c r="G41" s="160"/>
      <c r="H41" s="160"/>
      <c r="I41" s="160"/>
      <c r="J41" s="160"/>
      <c r="K41" s="160">
        <v>4330.03</v>
      </c>
      <c r="L41" s="160">
        <v>1180.03</v>
      </c>
      <c r="M41" s="160"/>
      <c r="N41" s="160">
        <v>3150</v>
      </c>
      <c r="O41" s="160"/>
      <c r="P41" s="160"/>
      <c r="Q41" s="160"/>
      <c r="R41" s="160"/>
      <c r="S41" s="160">
        <v>4330.03</v>
      </c>
      <c r="T41" s="160">
        <v>1180.03</v>
      </c>
      <c r="U41" s="160"/>
      <c r="V41" s="160">
        <v>3150</v>
      </c>
      <c r="W41" s="160"/>
      <c r="X41" s="160"/>
      <c r="Y41" s="160"/>
      <c r="Z41" s="160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</row>
    <row r="42" spans="1:36" s="10" customFormat="1" x14ac:dyDescent="0.2">
      <c r="A42" s="173">
        <v>3293</v>
      </c>
      <c r="B42" s="174" t="s">
        <v>113</v>
      </c>
      <c r="C42" s="160">
        <f t="shared" si="4"/>
        <v>3000</v>
      </c>
      <c r="D42" s="160"/>
      <c r="E42" s="160"/>
      <c r="F42" s="160"/>
      <c r="G42" s="160">
        <v>3000</v>
      </c>
      <c r="H42" s="160"/>
      <c r="I42" s="160"/>
      <c r="J42" s="160"/>
      <c r="K42" s="160">
        <v>3000</v>
      </c>
      <c r="L42" s="160"/>
      <c r="M42" s="160"/>
      <c r="N42" s="160"/>
      <c r="O42" s="160">
        <v>3000</v>
      </c>
      <c r="P42" s="160"/>
      <c r="Q42" s="160"/>
      <c r="R42" s="160"/>
      <c r="S42" s="160">
        <v>3000</v>
      </c>
      <c r="T42" s="160"/>
      <c r="U42" s="160"/>
      <c r="V42" s="160"/>
      <c r="W42" s="160">
        <v>3000</v>
      </c>
      <c r="X42" s="160"/>
      <c r="Y42" s="160"/>
      <c r="Z42" s="160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</row>
    <row r="43" spans="1:36" s="10" customFormat="1" x14ac:dyDescent="0.2">
      <c r="A43" s="173">
        <v>3294</v>
      </c>
      <c r="B43" s="174" t="s">
        <v>344</v>
      </c>
      <c r="C43" s="160">
        <f t="shared" si="4"/>
        <v>300</v>
      </c>
      <c r="D43" s="160">
        <v>300</v>
      </c>
      <c r="E43" s="160"/>
      <c r="F43" s="160"/>
      <c r="G43" s="160"/>
      <c r="H43" s="160"/>
      <c r="I43" s="160"/>
      <c r="J43" s="160"/>
      <c r="K43" s="160">
        <v>300</v>
      </c>
      <c r="L43" s="160">
        <v>300</v>
      </c>
      <c r="M43" s="160"/>
      <c r="N43" s="160"/>
      <c r="O43" s="160"/>
      <c r="P43" s="160"/>
      <c r="Q43" s="160"/>
      <c r="R43" s="160"/>
      <c r="S43" s="160">
        <v>300</v>
      </c>
      <c r="T43" s="160">
        <v>300</v>
      </c>
      <c r="U43" s="160"/>
      <c r="V43" s="160"/>
      <c r="W43" s="160"/>
      <c r="X43" s="160"/>
      <c r="Y43" s="160"/>
      <c r="Z43" s="160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</row>
    <row r="44" spans="1:36" s="10" customFormat="1" x14ac:dyDescent="0.2">
      <c r="A44" s="173">
        <v>3295</v>
      </c>
      <c r="B44" s="174" t="s">
        <v>117</v>
      </c>
      <c r="C44" s="160">
        <f t="shared" si="4"/>
        <v>14600</v>
      </c>
      <c r="D44" s="160">
        <v>1100</v>
      </c>
      <c r="E44" s="160"/>
      <c r="F44" s="160"/>
      <c r="G44" s="160">
        <v>13500</v>
      </c>
      <c r="H44" s="160"/>
      <c r="I44" s="160"/>
      <c r="J44" s="160"/>
      <c r="K44" s="160">
        <v>14600</v>
      </c>
      <c r="L44" s="160">
        <v>1100</v>
      </c>
      <c r="M44" s="160"/>
      <c r="N44" s="160"/>
      <c r="O44" s="160">
        <v>13500</v>
      </c>
      <c r="P44" s="160"/>
      <c r="Q44" s="160"/>
      <c r="R44" s="160"/>
      <c r="S44" s="160">
        <v>14600</v>
      </c>
      <c r="T44" s="160">
        <v>1100</v>
      </c>
      <c r="U44" s="160"/>
      <c r="V44" s="160"/>
      <c r="W44" s="160">
        <v>13500</v>
      </c>
      <c r="X44" s="160"/>
      <c r="Y44" s="160"/>
      <c r="Z44" s="160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</row>
    <row r="45" spans="1:36" s="10" customFormat="1" x14ac:dyDescent="0.2">
      <c r="A45" s="173">
        <v>3299</v>
      </c>
      <c r="B45" s="174" t="s">
        <v>345</v>
      </c>
      <c r="C45" s="160">
        <f t="shared" si="4"/>
        <v>2500</v>
      </c>
      <c r="D45" s="160">
        <v>2500</v>
      </c>
      <c r="E45" s="160"/>
      <c r="F45" s="160"/>
      <c r="G45" s="160"/>
      <c r="H45" s="160"/>
      <c r="I45" s="160"/>
      <c r="J45" s="160"/>
      <c r="K45" s="160">
        <v>2500</v>
      </c>
      <c r="L45" s="160">
        <v>2500</v>
      </c>
      <c r="M45" s="160"/>
      <c r="N45" s="160"/>
      <c r="O45" s="160"/>
      <c r="P45" s="160"/>
      <c r="Q45" s="160"/>
      <c r="R45" s="160"/>
      <c r="S45" s="160">
        <v>2500</v>
      </c>
      <c r="T45" s="160">
        <v>2500</v>
      </c>
      <c r="U45" s="160"/>
      <c r="V45" s="160"/>
      <c r="W45" s="160"/>
      <c r="X45" s="160"/>
      <c r="Y45" s="160"/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</row>
    <row r="46" spans="1:36" s="81" customFormat="1" x14ac:dyDescent="0.2">
      <c r="A46" s="168">
        <v>34</v>
      </c>
      <c r="B46" s="169" t="s">
        <v>122</v>
      </c>
      <c r="C46" s="170">
        <f>SUM(D46:I46)</f>
        <v>3670</v>
      </c>
      <c r="D46" s="170">
        <f>SUM(D47:D49)</f>
        <v>3670</v>
      </c>
      <c r="E46" s="170"/>
      <c r="F46" s="170"/>
      <c r="G46" s="170"/>
      <c r="H46" s="170"/>
      <c r="I46" s="170"/>
      <c r="J46" s="170"/>
      <c r="K46" s="170">
        <v>3670</v>
      </c>
      <c r="L46" s="170">
        <v>3670</v>
      </c>
      <c r="M46" s="170"/>
      <c r="N46" s="170"/>
      <c r="O46" s="170"/>
      <c r="P46" s="170"/>
      <c r="Q46" s="170"/>
      <c r="R46" s="170"/>
      <c r="S46" s="170">
        <v>3670</v>
      </c>
      <c r="T46" s="170">
        <v>3670</v>
      </c>
      <c r="U46" s="170"/>
      <c r="V46" s="170"/>
      <c r="W46" s="170"/>
      <c r="X46" s="170"/>
      <c r="Y46" s="170"/>
      <c r="Z46" s="170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</row>
    <row r="47" spans="1:36" s="10" customFormat="1" x14ac:dyDescent="0.2">
      <c r="A47" s="173">
        <v>3431</v>
      </c>
      <c r="B47" s="175" t="s">
        <v>129</v>
      </c>
      <c r="C47" s="160">
        <f t="shared" si="4"/>
        <v>3670</v>
      </c>
      <c r="D47" s="160">
        <v>3670</v>
      </c>
      <c r="E47" s="160"/>
      <c r="F47" s="160"/>
      <c r="G47" s="160"/>
      <c r="H47" s="160"/>
      <c r="I47" s="160"/>
      <c r="J47" s="160"/>
      <c r="K47" s="160">
        <v>3670</v>
      </c>
      <c r="L47" s="160">
        <v>3670</v>
      </c>
      <c r="M47" s="160"/>
      <c r="N47" s="160"/>
      <c r="O47" s="160"/>
      <c r="P47" s="160"/>
      <c r="Q47" s="160"/>
      <c r="R47" s="160"/>
      <c r="S47" s="160">
        <v>3670</v>
      </c>
      <c r="T47" s="160">
        <v>3670</v>
      </c>
      <c r="U47" s="160"/>
      <c r="V47" s="160"/>
      <c r="W47" s="160"/>
      <c r="X47" s="160"/>
      <c r="Y47" s="160"/>
      <c r="Z47" s="160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</row>
    <row r="48" spans="1:36" s="10" customFormat="1" ht="24" x14ac:dyDescent="0.2">
      <c r="A48" s="173">
        <v>3432</v>
      </c>
      <c r="B48" s="174" t="s">
        <v>131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</row>
    <row r="49" spans="1:36" s="10" customFormat="1" x14ac:dyDescent="0.2">
      <c r="A49" s="173">
        <v>3433</v>
      </c>
      <c r="B49" s="174" t="s">
        <v>346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</row>
    <row r="50" spans="1:36" s="10" customFormat="1" x14ac:dyDescent="0.2">
      <c r="A50" s="178" t="s">
        <v>136</v>
      </c>
      <c r="B50" s="174" t="s">
        <v>378</v>
      </c>
      <c r="C50" s="170">
        <v>4232</v>
      </c>
      <c r="D50" s="170"/>
      <c r="E50" s="170"/>
      <c r="F50" s="170"/>
      <c r="G50" s="170">
        <v>4232</v>
      </c>
      <c r="H50" s="170"/>
      <c r="I50" s="170"/>
      <c r="J50" s="170"/>
      <c r="K50" s="170">
        <v>4232</v>
      </c>
      <c r="L50" s="170"/>
      <c r="M50" s="170"/>
      <c r="N50" s="170"/>
      <c r="O50" s="170">
        <v>4232</v>
      </c>
      <c r="P50" s="170"/>
      <c r="Q50" s="170"/>
      <c r="R50" s="170"/>
      <c r="S50" s="170">
        <v>4232</v>
      </c>
      <c r="T50" s="170"/>
      <c r="U50" s="170"/>
      <c r="V50" s="170"/>
      <c r="W50" s="170">
        <v>4232</v>
      </c>
      <c r="X50" s="170"/>
      <c r="Y50" s="170"/>
      <c r="Z50" s="170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</row>
    <row r="51" spans="1:36" s="10" customFormat="1" ht="24" x14ac:dyDescent="0.2">
      <c r="A51" s="190" t="s">
        <v>142</v>
      </c>
      <c r="B51" s="191" t="s">
        <v>143</v>
      </c>
      <c r="C51" s="192">
        <v>4232</v>
      </c>
      <c r="D51" s="192"/>
      <c r="E51" s="192"/>
      <c r="F51" s="192"/>
      <c r="G51" s="192">
        <v>4232</v>
      </c>
      <c r="H51" s="192"/>
      <c r="I51" s="192"/>
      <c r="J51" s="192"/>
      <c r="K51" s="192">
        <v>4232</v>
      </c>
      <c r="L51" s="192"/>
      <c r="M51" s="192"/>
      <c r="N51" s="192"/>
      <c r="O51" s="192">
        <v>4232</v>
      </c>
      <c r="P51" s="192"/>
      <c r="Q51" s="192"/>
      <c r="R51" s="192"/>
      <c r="S51" s="192">
        <v>4232</v>
      </c>
      <c r="T51" s="192"/>
      <c r="U51" s="192"/>
      <c r="V51" s="192"/>
      <c r="W51" s="192">
        <v>4232</v>
      </c>
      <c r="X51" s="192"/>
      <c r="Y51" s="192"/>
      <c r="Z51" s="192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</row>
    <row r="52" spans="1:36" s="10" customFormat="1" ht="24" x14ac:dyDescent="0.2">
      <c r="A52" s="178" t="s">
        <v>161</v>
      </c>
      <c r="B52" s="179" t="s">
        <v>162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</row>
    <row r="53" spans="1:36" s="10" customFormat="1" ht="15" customHeight="1" x14ac:dyDescent="0.2">
      <c r="A53" s="176" t="s">
        <v>168</v>
      </c>
      <c r="B53" s="189" t="s">
        <v>169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</row>
    <row r="54" spans="1:36" s="10" customFormat="1" ht="12" customHeight="1" x14ac:dyDescent="0.2">
      <c r="A54" s="176" t="s">
        <v>178</v>
      </c>
      <c r="B54" s="189" t="s">
        <v>179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</row>
    <row r="55" spans="1:36" s="10" customFormat="1" x14ac:dyDescent="0.2">
      <c r="A55" s="164" t="s">
        <v>41</v>
      </c>
      <c r="B55" s="165" t="s">
        <v>347</v>
      </c>
      <c r="C55" s="166">
        <f>SUM(C56:C64)</f>
        <v>12560</v>
      </c>
      <c r="D55" s="166"/>
      <c r="E55" s="166"/>
      <c r="F55" s="166"/>
      <c r="G55" s="166">
        <v>12560</v>
      </c>
      <c r="H55" s="166"/>
      <c r="I55" s="166"/>
      <c r="J55" s="166"/>
      <c r="K55" s="166">
        <v>12560</v>
      </c>
      <c r="L55" s="166"/>
      <c r="M55" s="166"/>
      <c r="N55" s="166"/>
      <c r="O55" s="166">
        <v>12560</v>
      </c>
      <c r="P55" s="166"/>
      <c r="Q55" s="166"/>
      <c r="R55" s="166"/>
      <c r="S55" s="166">
        <v>12560</v>
      </c>
      <c r="T55" s="166"/>
      <c r="U55" s="166"/>
      <c r="V55" s="166"/>
      <c r="W55" s="166">
        <v>12560</v>
      </c>
      <c r="X55" s="166"/>
      <c r="Y55" s="166"/>
      <c r="Z55" s="166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</row>
    <row r="56" spans="1:36" s="10" customFormat="1" x14ac:dyDescent="0.2">
      <c r="A56" s="173">
        <v>4221</v>
      </c>
      <c r="B56" s="174" t="s">
        <v>169</v>
      </c>
      <c r="C56" s="160">
        <f t="shared" si="4"/>
        <v>12560</v>
      </c>
      <c r="D56" s="160"/>
      <c r="E56" s="160"/>
      <c r="F56" s="160"/>
      <c r="G56" s="160">
        <v>12560</v>
      </c>
      <c r="H56" s="160"/>
      <c r="I56" s="160"/>
      <c r="J56" s="160"/>
      <c r="K56" s="160">
        <v>12560</v>
      </c>
      <c r="L56" s="160"/>
      <c r="M56" s="160"/>
      <c r="N56" s="160"/>
      <c r="O56" s="160">
        <v>12560</v>
      </c>
      <c r="P56" s="160"/>
      <c r="Q56" s="160"/>
      <c r="R56" s="160"/>
      <c r="S56" s="160">
        <v>12560</v>
      </c>
      <c r="T56" s="160"/>
      <c r="U56" s="160"/>
      <c r="V56" s="160"/>
      <c r="W56" s="160">
        <v>12560</v>
      </c>
      <c r="X56" s="160"/>
      <c r="Y56" s="160"/>
      <c r="Z56" s="160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</row>
    <row r="57" spans="1:36" s="10" customFormat="1" x14ac:dyDescent="0.2">
      <c r="A57" s="173">
        <v>4222</v>
      </c>
      <c r="B57" s="174" t="s">
        <v>171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</row>
    <row r="58" spans="1:36" s="10" customFormat="1" x14ac:dyDescent="0.2">
      <c r="A58" s="173">
        <v>4223</v>
      </c>
      <c r="B58" s="174" t="s">
        <v>173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</row>
    <row r="59" spans="1:36" s="10" customFormat="1" x14ac:dyDescent="0.2">
      <c r="A59" s="173">
        <v>4224</v>
      </c>
      <c r="B59" s="174" t="s">
        <v>175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</row>
    <row r="60" spans="1:36" s="10" customFormat="1" x14ac:dyDescent="0.2">
      <c r="A60" s="173">
        <v>4225</v>
      </c>
      <c r="B60" s="174" t="s">
        <v>348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</row>
    <row r="61" spans="1:36" s="10" customFormat="1" x14ac:dyDescent="0.2">
      <c r="A61" s="173">
        <v>4226</v>
      </c>
      <c r="B61" s="174" t="s">
        <v>179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</row>
    <row r="62" spans="1:36" s="10" customFormat="1" x14ac:dyDescent="0.2">
      <c r="A62" s="173">
        <v>4227</v>
      </c>
      <c r="B62" s="175" t="s">
        <v>50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</row>
    <row r="63" spans="1:36" s="10" customFormat="1" x14ac:dyDescent="0.2">
      <c r="A63" s="173">
        <v>4231</v>
      </c>
      <c r="B63" s="174" t="s">
        <v>184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</row>
    <row r="64" spans="1:36" s="10" customFormat="1" ht="28.5" customHeight="1" x14ac:dyDescent="0.2">
      <c r="A64" s="173">
        <v>4241</v>
      </c>
      <c r="B64" s="174" t="s">
        <v>349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</row>
    <row r="65" spans="1:36" s="10" customFormat="1" ht="25.5" x14ac:dyDescent="0.2">
      <c r="A65" s="164" t="s">
        <v>41</v>
      </c>
      <c r="B65" s="165" t="s">
        <v>350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</row>
    <row r="66" spans="1:36" s="10" customFormat="1" ht="28.5" customHeight="1" x14ac:dyDescent="0.2">
      <c r="A66" s="173">
        <v>4511</v>
      </c>
      <c r="B66" s="174" t="s">
        <v>51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</row>
    <row r="67" spans="1:36" s="10" customFormat="1" x14ac:dyDescent="0.2">
      <c r="A67" s="164" t="s">
        <v>39</v>
      </c>
      <c r="B67" s="165" t="s">
        <v>351</v>
      </c>
      <c r="C67" s="166">
        <v>83406.38</v>
      </c>
      <c r="D67" s="166"/>
      <c r="E67" s="166"/>
      <c r="F67" s="166"/>
      <c r="G67" s="166">
        <v>83406.38</v>
      </c>
      <c r="H67" s="166"/>
      <c r="I67" s="166"/>
      <c r="J67" s="166"/>
      <c r="K67" s="166">
        <v>83406.38</v>
      </c>
      <c r="L67" s="166"/>
      <c r="M67" s="166"/>
      <c r="N67" s="166"/>
      <c r="O67" s="166">
        <v>83406.38</v>
      </c>
      <c r="P67" s="166"/>
      <c r="Q67" s="166"/>
      <c r="R67" s="166"/>
      <c r="S67" s="166">
        <v>83406.38</v>
      </c>
      <c r="T67" s="166"/>
      <c r="U67" s="166"/>
      <c r="V67" s="166"/>
      <c r="W67" s="166">
        <v>83406.38</v>
      </c>
      <c r="X67" s="166"/>
      <c r="Y67" s="166"/>
      <c r="Z67" s="166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</row>
    <row r="68" spans="1:36" s="10" customFormat="1" ht="24" customHeight="1" x14ac:dyDescent="0.2">
      <c r="A68" s="173" t="s">
        <v>142</v>
      </c>
      <c r="B68" s="174" t="s">
        <v>352</v>
      </c>
      <c r="C68" s="160">
        <f t="shared" si="4"/>
        <v>18406.38</v>
      </c>
      <c r="D68" s="160"/>
      <c r="E68" s="160"/>
      <c r="F68" s="160"/>
      <c r="G68" s="160">
        <v>18406.38</v>
      </c>
      <c r="H68" s="160"/>
      <c r="I68" s="160"/>
      <c r="J68" s="160"/>
      <c r="K68" s="160">
        <v>18406.38</v>
      </c>
      <c r="L68" s="160"/>
      <c r="M68" s="160"/>
      <c r="N68" s="160"/>
      <c r="O68" s="160">
        <v>18406.38</v>
      </c>
      <c r="P68" s="160"/>
      <c r="Q68" s="160"/>
      <c r="R68" s="160"/>
      <c r="S68" s="160">
        <v>18406.38</v>
      </c>
      <c r="T68" s="160"/>
      <c r="U68" s="160"/>
      <c r="V68" s="160"/>
      <c r="W68" s="160">
        <v>18406.38</v>
      </c>
      <c r="X68" s="160"/>
      <c r="Y68" s="160"/>
      <c r="Z68" s="160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</row>
    <row r="69" spans="1:36" s="10" customFormat="1" ht="28.9" customHeight="1" x14ac:dyDescent="0.2">
      <c r="A69" s="176" t="s">
        <v>353</v>
      </c>
      <c r="B69" s="174" t="s">
        <v>349</v>
      </c>
      <c r="C69" s="160">
        <f t="shared" si="4"/>
        <v>65000</v>
      </c>
      <c r="D69" s="160"/>
      <c r="E69" s="160"/>
      <c r="F69" s="160"/>
      <c r="G69" s="160">
        <v>65000</v>
      </c>
      <c r="H69" s="160"/>
      <c r="I69" s="160"/>
      <c r="J69" s="160"/>
      <c r="K69" s="160">
        <v>65000</v>
      </c>
      <c r="L69" s="160"/>
      <c r="M69" s="160"/>
      <c r="N69" s="160"/>
      <c r="O69" s="160">
        <v>65000</v>
      </c>
      <c r="P69" s="160"/>
      <c r="Q69" s="160"/>
      <c r="R69" s="160"/>
      <c r="S69" s="160">
        <v>65000</v>
      </c>
      <c r="T69" s="160"/>
      <c r="U69" s="160"/>
      <c r="V69" s="160"/>
      <c r="W69" s="160">
        <v>65000</v>
      </c>
      <c r="X69" s="160"/>
      <c r="Y69" s="160"/>
      <c r="Z69" s="160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</row>
    <row r="70" spans="1:36" s="10" customFormat="1" ht="13.9" customHeight="1" x14ac:dyDescent="0.2">
      <c r="A70" s="164" t="s">
        <v>40</v>
      </c>
      <c r="B70" s="177" t="s">
        <v>354</v>
      </c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</row>
    <row r="71" spans="1:36" s="10" customFormat="1" x14ac:dyDescent="0.2">
      <c r="A71" s="164" t="s">
        <v>39</v>
      </c>
      <c r="B71" s="177" t="s">
        <v>355</v>
      </c>
      <c r="C71" s="166">
        <f>SUM(F70+F71+G70+G71)</f>
        <v>145742.79999999999</v>
      </c>
      <c r="D71" s="166"/>
      <c r="E71" s="166"/>
      <c r="F71" s="166">
        <v>26446</v>
      </c>
      <c r="G71" s="166">
        <v>119296.8</v>
      </c>
      <c r="H71" s="166"/>
      <c r="I71" s="166"/>
      <c r="J71" s="166"/>
      <c r="K71" s="166">
        <v>145742.79999999999</v>
      </c>
      <c r="L71" s="166"/>
      <c r="M71" s="166"/>
      <c r="N71" s="166">
        <v>26446</v>
      </c>
      <c r="O71" s="166">
        <v>119296.8</v>
      </c>
      <c r="P71" s="166"/>
      <c r="Q71" s="166"/>
      <c r="R71" s="166"/>
      <c r="S71" s="166">
        <v>145742.79999999999</v>
      </c>
      <c r="T71" s="166"/>
      <c r="U71" s="166"/>
      <c r="V71" s="166">
        <v>26446</v>
      </c>
      <c r="W71" s="166">
        <v>119296.8</v>
      </c>
      <c r="X71" s="166"/>
      <c r="Y71" s="166"/>
      <c r="Z71" s="166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</row>
    <row r="72" spans="1:36" s="81" customFormat="1" x14ac:dyDescent="0.2">
      <c r="A72" s="155">
        <v>3</v>
      </c>
      <c r="B72" s="167" t="s">
        <v>340</v>
      </c>
      <c r="C72" s="160">
        <v>145742.79999999999</v>
      </c>
      <c r="D72" s="160"/>
      <c r="E72" s="160"/>
      <c r="F72" s="160">
        <v>26446</v>
      </c>
      <c r="G72" s="160">
        <v>119296.8</v>
      </c>
      <c r="H72" s="160"/>
      <c r="I72" s="160"/>
      <c r="J72" s="160"/>
      <c r="K72" s="160">
        <v>145742.79999999999</v>
      </c>
      <c r="L72" s="160"/>
      <c r="M72" s="160"/>
      <c r="N72" s="160">
        <v>26446</v>
      </c>
      <c r="O72" s="160">
        <v>119296.8</v>
      </c>
      <c r="P72" s="160"/>
      <c r="Q72" s="160"/>
      <c r="R72" s="160"/>
      <c r="S72" s="160">
        <v>145742.79999999999</v>
      </c>
      <c r="T72" s="160"/>
      <c r="U72" s="160"/>
      <c r="V72" s="160">
        <v>26446</v>
      </c>
      <c r="W72" s="160">
        <v>119296.8</v>
      </c>
      <c r="X72" s="160"/>
      <c r="Y72" s="160"/>
      <c r="Z72" s="160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</row>
    <row r="73" spans="1:36" x14ac:dyDescent="0.2">
      <c r="A73" s="168">
        <v>31</v>
      </c>
      <c r="B73" s="169" t="s">
        <v>21</v>
      </c>
      <c r="C73" s="170">
        <f>SUM(D73:H73)</f>
        <v>117000</v>
      </c>
      <c r="D73" s="170"/>
      <c r="E73" s="170"/>
      <c r="F73" s="170"/>
      <c r="G73" s="170">
        <f>SUM(G74:G80)</f>
        <v>117000</v>
      </c>
      <c r="H73" s="170"/>
      <c r="I73" s="170"/>
      <c r="J73" s="170"/>
      <c r="K73" s="170">
        <v>117000</v>
      </c>
      <c r="L73" s="170"/>
      <c r="M73" s="170"/>
      <c r="N73" s="170"/>
      <c r="O73" s="170">
        <v>117000</v>
      </c>
      <c r="P73" s="170"/>
      <c r="Q73" s="170"/>
      <c r="R73" s="170"/>
      <c r="S73" s="170">
        <v>117000</v>
      </c>
      <c r="T73" s="170"/>
      <c r="U73" s="170"/>
      <c r="V73" s="170"/>
      <c r="W73" s="170">
        <v>117000</v>
      </c>
      <c r="X73" s="170"/>
      <c r="Y73" s="170"/>
      <c r="Z73" s="170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</row>
    <row r="74" spans="1:36" x14ac:dyDescent="0.2">
      <c r="A74" s="172">
        <v>3111</v>
      </c>
      <c r="B74" s="156" t="s">
        <v>341</v>
      </c>
      <c r="C74" s="160">
        <v>95500</v>
      </c>
      <c r="D74" s="157"/>
      <c r="E74" s="157"/>
      <c r="F74" s="157"/>
      <c r="G74" s="157">
        <v>95500</v>
      </c>
      <c r="H74" s="157"/>
      <c r="I74" s="157"/>
      <c r="J74" s="157"/>
      <c r="K74" s="160">
        <v>95500</v>
      </c>
      <c r="L74" s="157"/>
      <c r="M74" s="157"/>
      <c r="N74" s="157"/>
      <c r="O74" s="157">
        <v>95500</v>
      </c>
      <c r="P74" s="157"/>
      <c r="Q74" s="157"/>
      <c r="R74" s="157"/>
      <c r="S74" s="160">
        <v>95500</v>
      </c>
      <c r="T74" s="157"/>
      <c r="U74" s="157"/>
      <c r="V74" s="157"/>
      <c r="W74" s="157">
        <v>95500</v>
      </c>
      <c r="X74" s="157"/>
      <c r="Y74" s="157"/>
      <c r="Z74" s="157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</row>
    <row r="75" spans="1:36" x14ac:dyDescent="0.2">
      <c r="A75" s="172">
        <v>3113</v>
      </c>
      <c r="B75" s="156" t="s">
        <v>59</v>
      </c>
      <c r="C75" s="160"/>
      <c r="D75" s="157"/>
      <c r="E75" s="157"/>
      <c r="F75" s="157"/>
      <c r="G75" s="157"/>
      <c r="H75" s="157"/>
      <c r="I75" s="157"/>
      <c r="J75" s="157"/>
      <c r="K75" s="160"/>
      <c r="L75" s="157"/>
      <c r="M75" s="157"/>
      <c r="N75" s="157"/>
      <c r="O75" s="157"/>
      <c r="P75" s="157"/>
      <c r="Q75" s="157"/>
      <c r="R75" s="157"/>
      <c r="S75" s="160"/>
      <c r="T75" s="157"/>
      <c r="U75" s="157"/>
      <c r="V75" s="157"/>
      <c r="W75" s="157"/>
      <c r="X75" s="157"/>
      <c r="Y75" s="157"/>
      <c r="Z75" s="157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</row>
    <row r="76" spans="1:36" x14ac:dyDescent="0.2">
      <c r="A76" s="172">
        <v>3114</v>
      </c>
      <c r="B76" s="156" t="s">
        <v>61</v>
      </c>
      <c r="C76" s="160"/>
      <c r="D76" s="157"/>
      <c r="E76" s="157"/>
      <c r="F76" s="157"/>
      <c r="G76" s="157"/>
      <c r="H76" s="157"/>
      <c r="I76" s="157"/>
      <c r="J76" s="157"/>
      <c r="K76" s="160"/>
      <c r="L76" s="157"/>
      <c r="M76" s="157"/>
      <c r="N76" s="157"/>
      <c r="O76" s="157"/>
      <c r="P76" s="157"/>
      <c r="Q76" s="157"/>
      <c r="R76" s="157"/>
      <c r="S76" s="160"/>
      <c r="T76" s="157"/>
      <c r="U76" s="157"/>
      <c r="V76" s="157"/>
      <c r="W76" s="157"/>
      <c r="X76" s="157"/>
      <c r="Y76" s="157"/>
      <c r="Z76" s="157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</row>
    <row r="77" spans="1:36" x14ac:dyDescent="0.2">
      <c r="A77" s="172">
        <v>3121</v>
      </c>
      <c r="B77" s="156" t="s">
        <v>23</v>
      </c>
      <c r="C77" s="160">
        <v>6500</v>
      </c>
      <c r="D77" s="157"/>
      <c r="E77" s="157"/>
      <c r="F77" s="157"/>
      <c r="G77" s="157">
        <v>6500</v>
      </c>
      <c r="H77" s="157"/>
      <c r="I77" s="157"/>
      <c r="J77" s="157"/>
      <c r="K77" s="160">
        <v>6500</v>
      </c>
      <c r="L77" s="157"/>
      <c r="M77" s="157"/>
      <c r="N77" s="157"/>
      <c r="O77" s="157">
        <v>6500</v>
      </c>
      <c r="P77" s="157"/>
      <c r="Q77" s="157"/>
      <c r="R77" s="157"/>
      <c r="S77" s="160">
        <v>6500</v>
      </c>
      <c r="T77" s="157"/>
      <c r="U77" s="157"/>
      <c r="V77" s="157"/>
      <c r="W77" s="157">
        <v>6500</v>
      </c>
      <c r="X77" s="157"/>
      <c r="Y77" s="157"/>
      <c r="Z77" s="157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</row>
    <row r="78" spans="1:36" x14ac:dyDescent="0.2">
      <c r="A78" s="172">
        <v>3131</v>
      </c>
      <c r="B78" s="156" t="s">
        <v>342</v>
      </c>
      <c r="C78" s="160"/>
      <c r="D78" s="157"/>
      <c r="E78" s="157"/>
      <c r="F78" s="157"/>
      <c r="G78" s="157"/>
      <c r="H78" s="157"/>
      <c r="I78" s="157"/>
      <c r="J78" s="157"/>
      <c r="K78" s="160"/>
      <c r="L78" s="157"/>
      <c r="M78" s="157"/>
      <c r="N78" s="157"/>
      <c r="O78" s="157"/>
      <c r="P78" s="157"/>
      <c r="Q78" s="157"/>
      <c r="R78" s="157"/>
      <c r="S78" s="160"/>
      <c r="T78" s="157"/>
      <c r="U78" s="157"/>
      <c r="V78" s="157"/>
      <c r="W78" s="157"/>
      <c r="X78" s="157"/>
      <c r="Y78" s="157"/>
      <c r="Z78" s="157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</row>
    <row r="79" spans="1:36" ht="25.5" x14ac:dyDescent="0.2">
      <c r="A79" s="172">
        <v>3132</v>
      </c>
      <c r="B79" s="156" t="s">
        <v>46</v>
      </c>
      <c r="C79" s="160">
        <v>15000</v>
      </c>
      <c r="D79" s="157"/>
      <c r="E79" s="157"/>
      <c r="F79" s="157"/>
      <c r="G79" s="157">
        <v>15000</v>
      </c>
      <c r="H79" s="157"/>
      <c r="I79" s="157"/>
      <c r="J79" s="157"/>
      <c r="K79" s="160">
        <v>15000</v>
      </c>
      <c r="L79" s="157"/>
      <c r="M79" s="157"/>
      <c r="N79" s="157"/>
      <c r="O79" s="157">
        <v>15000</v>
      </c>
      <c r="P79" s="157"/>
      <c r="Q79" s="157"/>
      <c r="R79" s="157"/>
      <c r="S79" s="160">
        <v>15000</v>
      </c>
      <c r="T79" s="157"/>
      <c r="U79" s="157"/>
      <c r="V79" s="157"/>
      <c r="W79" s="157">
        <v>15000</v>
      </c>
      <c r="X79" s="157"/>
      <c r="Y79" s="157"/>
      <c r="Z79" s="157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</row>
    <row r="80" spans="1:36" s="81" customFormat="1" ht="24" x14ac:dyDescent="0.2">
      <c r="A80" s="173">
        <v>3133</v>
      </c>
      <c r="B80" s="174" t="s">
        <v>47</v>
      </c>
      <c r="C80" s="160"/>
      <c r="D80" s="157"/>
      <c r="E80" s="157"/>
      <c r="F80" s="157"/>
      <c r="G80" s="157"/>
      <c r="H80" s="157"/>
      <c r="I80" s="157"/>
      <c r="J80" s="157"/>
      <c r="K80" s="160"/>
      <c r="L80" s="157"/>
      <c r="M80" s="157"/>
      <c r="N80" s="157"/>
      <c r="O80" s="157"/>
      <c r="P80" s="157"/>
      <c r="Q80" s="157"/>
      <c r="R80" s="157"/>
      <c r="S80" s="160"/>
      <c r="T80" s="157"/>
      <c r="U80" s="157"/>
      <c r="V80" s="157"/>
      <c r="W80" s="157"/>
      <c r="X80" s="157"/>
      <c r="Y80" s="157"/>
      <c r="Z80" s="157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</row>
    <row r="81" spans="1:36" s="10" customFormat="1" x14ac:dyDescent="0.2">
      <c r="A81" s="168">
        <v>32</v>
      </c>
      <c r="B81" s="169" t="s">
        <v>25</v>
      </c>
      <c r="C81" s="170">
        <f>SUM(D81:H81)</f>
        <v>24742.799999999999</v>
      </c>
      <c r="D81" s="170"/>
      <c r="E81" s="170"/>
      <c r="F81" s="170">
        <f>SUM(F82:F108)</f>
        <v>22446</v>
      </c>
      <c r="G81" s="170">
        <f>SUM(G82:G108)</f>
        <v>2296.8000000000002</v>
      </c>
      <c r="H81" s="170"/>
      <c r="I81" s="170"/>
      <c r="J81" s="170"/>
      <c r="K81" s="170">
        <v>24742.799999999999</v>
      </c>
      <c r="L81" s="170"/>
      <c r="M81" s="170"/>
      <c r="N81" s="170">
        <v>22446</v>
      </c>
      <c r="O81" s="170">
        <v>2296.8000000000002</v>
      </c>
      <c r="P81" s="170"/>
      <c r="Q81" s="170"/>
      <c r="R81" s="170"/>
      <c r="S81" s="170">
        <v>24742.799999999999</v>
      </c>
      <c r="T81" s="170"/>
      <c r="U81" s="170"/>
      <c r="V81" s="170">
        <f>SUM(V82:V108)</f>
        <v>22446</v>
      </c>
      <c r="W81" s="170">
        <v>2296.8000000000002</v>
      </c>
      <c r="X81" s="170"/>
      <c r="Y81" s="170"/>
      <c r="Z81" s="170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</row>
    <row r="82" spans="1:36" s="10" customFormat="1" x14ac:dyDescent="0.2">
      <c r="A82" s="173">
        <v>3211</v>
      </c>
      <c r="B82" s="174" t="s">
        <v>68</v>
      </c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</row>
    <row r="83" spans="1:36" s="10" customFormat="1" ht="24" x14ac:dyDescent="0.2">
      <c r="A83" s="173">
        <v>3212</v>
      </c>
      <c r="B83" s="174" t="s">
        <v>70</v>
      </c>
      <c r="C83" s="160">
        <f t="shared" si="4"/>
        <v>2296.8000000000002</v>
      </c>
      <c r="D83" s="160"/>
      <c r="E83" s="160"/>
      <c r="F83" s="160"/>
      <c r="G83" s="160">
        <v>2296.8000000000002</v>
      </c>
      <c r="H83" s="160"/>
      <c r="I83" s="160"/>
      <c r="J83" s="160"/>
      <c r="K83" s="160">
        <v>2296.8000000000002</v>
      </c>
      <c r="L83" s="160"/>
      <c r="M83" s="160"/>
      <c r="N83" s="160"/>
      <c r="O83" s="160">
        <v>2296.8000000000002</v>
      </c>
      <c r="P83" s="160"/>
      <c r="Q83" s="160"/>
      <c r="R83" s="160"/>
      <c r="S83" s="160">
        <v>2296.8000000000002</v>
      </c>
      <c r="T83" s="160"/>
      <c r="U83" s="160"/>
      <c r="V83" s="160"/>
      <c r="W83" s="160">
        <v>2296.8000000000002</v>
      </c>
      <c r="X83" s="160"/>
      <c r="Y83" s="160"/>
      <c r="Z83" s="160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</row>
    <row r="84" spans="1:36" s="10" customFormat="1" x14ac:dyDescent="0.2">
      <c r="A84" s="173">
        <v>3213</v>
      </c>
      <c r="B84" s="174" t="s">
        <v>72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</row>
    <row r="85" spans="1:36" s="10" customFormat="1" x14ac:dyDescent="0.2">
      <c r="A85" s="173">
        <v>3214</v>
      </c>
      <c r="B85" s="174" t="s">
        <v>74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</row>
    <row r="86" spans="1:36" s="10" customFormat="1" ht="24" x14ac:dyDescent="0.2">
      <c r="A86" s="173">
        <v>3221</v>
      </c>
      <c r="B86" s="174" t="s">
        <v>48</v>
      </c>
      <c r="C86" s="160">
        <f t="shared" si="4"/>
        <v>0</v>
      </c>
      <c r="D86" s="160"/>
      <c r="E86" s="160"/>
      <c r="F86" s="160"/>
      <c r="G86" s="160"/>
      <c r="H86" s="160"/>
      <c r="I86" s="160"/>
      <c r="J86" s="160"/>
      <c r="K86" s="160">
        <v>0</v>
      </c>
      <c r="L86" s="160"/>
      <c r="M86" s="160"/>
      <c r="N86" s="160"/>
      <c r="O86" s="160"/>
      <c r="P86" s="160"/>
      <c r="Q86" s="160"/>
      <c r="R86" s="160"/>
      <c r="S86" s="160">
        <v>0</v>
      </c>
      <c r="T86" s="160"/>
      <c r="U86" s="160"/>
      <c r="V86" s="160"/>
      <c r="W86" s="160"/>
      <c r="X86" s="160"/>
      <c r="Y86" s="160"/>
      <c r="Z86" s="160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</row>
    <row r="87" spans="1:36" s="10" customFormat="1" x14ac:dyDescent="0.2">
      <c r="A87" s="173">
        <v>3222</v>
      </c>
      <c r="B87" s="174" t="s">
        <v>49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</row>
    <row r="88" spans="1:36" s="10" customFormat="1" x14ac:dyDescent="0.2">
      <c r="A88" s="173">
        <v>3223</v>
      </c>
      <c r="B88" s="174" t="s">
        <v>79</v>
      </c>
      <c r="C88" s="160">
        <f t="shared" si="4"/>
        <v>0</v>
      </c>
      <c r="D88" s="160"/>
      <c r="E88" s="160"/>
      <c r="F88" s="160"/>
      <c r="G88" s="160"/>
      <c r="H88" s="160"/>
      <c r="I88" s="160"/>
      <c r="J88" s="160"/>
      <c r="K88" s="160">
        <v>0</v>
      </c>
      <c r="L88" s="160"/>
      <c r="M88" s="160"/>
      <c r="N88" s="160"/>
      <c r="O88" s="160"/>
      <c r="P88" s="160"/>
      <c r="Q88" s="160"/>
      <c r="R88" s="160"/>
      <c r="S88" s="160">
        <v>0</v>
      </c>
      <c r="T88" s="160"/>
      <c r="U88" s="160"/>
      <c r="V88" s="160"/>
      <c r="W88" s="160"/>
      <c r="X88" s="160"/>
      <c r="Y88" s="160"/>
      <c r="Z88" s="160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</row>
    <row r="89" spans="1:36" ht="24" x14ac:dyDescent="0.2">
      <c r="A89" s="173">
        <v>3224</v>
      </c>
      <c r="B89" s="174" t="s">
        <v>81</v>
      </c>
      <c r="C89" s="160">
        <f t="shared" si="4"/>
        <v>0</v>
      </c>
      <c r="D89" s="160"/>
      <c r="E89" s="160"/>
      <c r="F89" s="160"/>
      <c r="G89" s="160"/>
      <c r="H89" s="160"/>
      <c r="I89" s="160"/>
      <c r="J89" s="160"/>
      <c r="K89" s="160">
        <v>0</v>
      </c>
      <c r="L89" s="160"/>
      <c r="M89" s="160"/>
      <c r="N89" s="160"/>
      <c r="O89" s="160"/>
      <c r="P89" s="160"/>
      <c r="Q89" s="160"/>
      <c r="R89" s="160"/>
      <c r="S89" s="160">
        <v>0</v>
      </c>
      <c r="T89" s="160"/>
      <c r="U89" s="160"/>
      <c r="V89" s="160"/>
      <c r="W89" s="160"/>
      <c r="X89" s="160"/>
      <c r="Y89" s="160"/>
      <c r="Z89" s="160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</row>
    <row r="90" spans="1:36" x14ac:dyDescent="0.2">
      <c r="A90" s="173">
        <v>3225</v>
      </c>
      <c r="B90" s="174" t="s">
        <v>83</v>
      </c>
      <c r="C90" s="160">
        <f t="shared" si="4"/>
        <v>0</v>
      </c>
      <c r="D90" s="157"/>
      <c r="E90" s="157"/>
      <c r="F90" s="157"/>
      <c r="G90" s="157"/>
      <c r="H90" s="157"/>
      <c r="I90" s="157"/>
      <c r="J90" s="157"/>
      <c r="K90" s="160">
        <v>0</v>
      </c>
      <c r="L90" s="157"/>
      <c r="M90" s="157"/>
      <c r="N90" s="157"/>
      <c r="O90" s="157"/>
      <c r="P90" s="157"/>
      <c r="Q90" s="157"/>
      <c r="R90" s="157"/>
      <c r="S90" s="160">
        <v>0</v>
      </c>
      <c r="T90" s="157"/>
      <c r="U90" s="157"/>
      <c r="V90" s="157"/>
      <c r="W90" s="157"/>
      <c r="X90" s="157"/>
      <c r="Y90" s="157"/>
      <c r="Z90" s="157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</row>
    <row r="91" spans="1:36" s="10" customFormat="1" x14ac:dyDescent="0.2">
      <c r="A91" s="173">
        <v>3227</v>
      </c>
      <c r="B91" s="174" t="s">
        <v>85</v>
      </c>
      <c r="C91" s="160"/>
      <c r="D91" s="157"/>
      <c r="E91" s="157"/>
      <c r="F91" s="157"/>
      <c r="G91" s="157"/>
      <c r="H91" s="157"/>
      <c r="I91" s="157"/>
      <c r="J91" s="157"/>
      <c r="K91" s="160"/>
      <c r="L91" s="157"/>
      <c r="M91" s="157"/>
      <c r="N91" s="157"/>
      <c r="O91" s="157"/>
      <c r="P91" s="157"/>
      <c r="Q91" s="157"/>
      <c r="R91" s="157"/>
      <c r="S91" s="160"/>
      <c r="T91" s="157"/>
      <c r="U91" s="157"/>
      <c r="V91" s="157"/>
      <c r="W91" s="157"/>
      <c r="X91" s="157"/>
      <c r="Y91" s="157"/>
      <c r="Z91" s="157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</row>
    <row r="92" spans="1:36" s="10" customFormat="1" x14ac:dyDescent="0.2">
      <c r="A92" s="173">
        <v>3231</v>
      </c>
      <c r="B92" s="174" t="s">
        <v>88</v>
      </c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</row>
    <row r="93" spans="1:36" s="10" customFormat="1" ht="24" x14ac:dyDescent="0.2">
      <c r="A93" s="173">
        <v>3232</v>
      </c>
      <c r="B93" s="174" t="s">
        <v>52</v>
      </c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</row>
    <row r="94" spans="1:36" s="10" customFormat="1" x14ac:dyDescent="0.2">
      <c r="A94" s="173">
        <v>3233</v>
      </c>
      <c r="B94" s="174" t="s">
        <v>91</v>
      </c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</row>
    <row r="95" spans="1:36" s="10" customFormat="1" x14ac:dyDescent="0.2">
      <c r="A95" s="173">
        <v>3234</v>
      </c>
      <c r="B95" s="174" t="s">
        <v>93</v>
      </c>
      <c r="C95" s="160">
        <f t="shared" si="4"/>
        <v>0</v>
      </c>
      <c r="D95" s="160"/>
      <c r="E95" s="160"/>
      <c r="F95" s="160"/>
      <c r="G95" s="160"/>
      <c r="H95" s="160"/>
      <c r="I95" s="160"/>
      <c r="J95" s="160"/>
      <c r="K95" s="160">
        <v>0</v>
      </c>
      <c r="L95" s="160"/>
      <c r="M95" s="160"/>
      <c r="N95" s="160"/>
      <c r="O95" s="160"/>
      <c r="P95" s="160"/>
      <c r="Q95" s="160"/>
      <c r="R95" s="160"/>
      <c r="S95" s="160">
        <v>0</v>
      </c>
      <c r="T95" s="160"/>
      <c r="U95" s="160"/>
      <c r="V95" s="160"/>
      <c r="W95" s="160"/>
      <c r="X95" s="160"/>
      <c r="Y95" s="160"/>
      <c r="Z95" s="160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</row>
    <row r="96" spans="1:36" s="10" customFormat="1" x14ac:dyDescent="0.2">
      <c r="A96" s="173">
        <v>3235</v>
      </c>
      <c r="B96" s="174" t="s">
        <v>95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</row>
    <row r="97" spans="1:36" s="10" customFormat="1" x14ac:dyDescent="0.2">
      <c r="A97" s="173">
        <v>3236</v>
      </c>
      <c r="B97" s="174" t="s">
        <v>97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</row>
    <row r="98" spans="1:36" s="10" customFormat="1" x14ac:dyDescent="0.2">
      <c r="A98" s="173">
        <v>3237</v>
      </c>
      <c r="B98" s="174" t="s">
        <v>99</v>
      </c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</row>
    <row r="99" spans="1:36" x14ac:dyDescent="0.2">
      <c r="A99" s="173">
        <v>3238</v>
      </c>
      <c r="B99" s="174" t="s">
        <v>101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</row>
    <row r="100" spans="1:36" s="10" customFormat="1" x14ac:dyDescent="0.2">
      <c r="A100" s="173" t="s">
        <v>102</v>
      </c>
      <c r="B100" s="174" t="s">
        <v>103</v>
      </c>
      <c r="C100" s="160">
        <f t="shared" si="4"/>
        <v>22446</v>
      </c>
      <c r="D100" s="157"/>
      <c r="E100" s="157"/>
      <c r="F100" s="157">
        <v>22446</v>
      </c>
      <c r="G100" s="157"/>
      <c r="H100" s="157"/>
      <c r="I100" s="157"/>
      <c r="J100" s="157"/>
      <c r="K100" s="160">
        <v>22446</v>
      </c>
      <c r="L100" s="157"/>
      <c r="M100" s="157"/>
      <c r="N100" s="157">
        <v>22446</v>
      </c>
      <c r="O100" s="157"/>
      <c r="P100" s="157"/>
      <c r="Q100" s="157"/>
      <c r="R100" s="157"/>
      <c r="S100" s="160">
        <v>22446</v>
      </c>
      <c r="T100" s="157"/>
      <c r="U100" s="157"/>
      <c r="V100" s="157">
        <v>22446</v>
      </c>
      <c r="W100" s="157"/>
      <c r="X100" s="157"/>
      <c r="Y100" s="157"/>
      <c r="Z100" s="157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</row>
    <row r="101" spans="1:36" s="10" customFormat="1" ht="24" x14ac:dyDescent="0.2">
      <c r="A101" s="173">
        <v>3241</v>
      </c>
      <c r="B101" s="174" t="s">
        <v>105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</row>
    <row r="102" spans="1:36" s="10" customFormat="1" x14ac:dyDescent="0.2">
      <c r="A102" s="173">
        <v>3291</v>
      </c>
      <c r="B102" s="175" t="s">
        <v>109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</row>
    <row r="103" spans="1:36" s="10" customFormat="1" x14ac:dyDescent="0.2">
      <c r="A103" s="173">
        <v>3292</v>
      </c>
      <c r="B103" s="174" t="s">
        <v>111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</row>
    <row r="104" spans="1:36" s="10" customFormat="1" x14ac:dyDescent="0.2">
      <c r="A104" s="173">
        <v>3293</v>
      </c>
      <c r="B104" s="174" t="s">
        <v>113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</row>
    <row r="105" spans="1:36" s="10" customFormat="1" x14ac:dyDescent="0.2">
      <c r="A105" s="173">
        <v>3294</v>
      </c>
      <c r="B105" s="174" t="s">
        <v>344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</row>
    <row r="106" spans="1:36" s="10" customFormat="1" x14ac:dyDescent="0.2">
      <c r="A106" s="173">
        <v>3295</v>
      </c>
      <c r="B106" s="174" t="s">
        <v>117</v>
      </c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</row>
    <row r="107" spans="1:36" x14ac:dyDescent="0.2">
      <c r="A107" s="173">
        <v>3299</v>
      </c>
      <c r="B107" s="174" t="s">
        <v>345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</row>
    <row r="108" spans="1:36" s="10" customFormat="1" ht="25.5" customHeight="1" x14ac:dyDescent="0.2">
      <c r="A108" s="155"/>
      <c r="B108" s="156"/>
      <c r="C108" s="160"/>
      <c r="D108" s="157"/>
      <c r="E108" s="157"/>
      <c r="F108" s="157"/>
      <c r="G108" s="157"/>
      <c r="H108" s="157"/>
      <c r="I108" s="157"/>
      <c r="J108" s="157"/>
      <c r="K108" s="160"/>
      <c r="L108" s="157"/>
      <c r="M108" s="157"/>
      <c r="N108" s="157"/>
      <c r="O108" s="157"/>
      <c r="P108" s="157"/>
      <c r="Q108" s="157"/>
      <c r="R108" s="157"/>
      <c r="S108" s="160"/>
      <c r="T108" s="157"/>
      <c r="U108" s="157"/>
      <c r="V108" s="157"/>
      <c r="W108" s="157"/>
      <c r="X108" s="157"/>
      <c r="Y108" s="157"/>
      <c r="Z108" s="157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</row>
    <row r="109" spans="1:36" s="10" customFormat="1" x14ac:dyDescent="0.2">
      <c r="A109" s="164" t="s">
        <v>39</v>
      </c>
      <c r="B109" s="177" t="s">
        <v>356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</row>
    <row r="110" spans="1:36" s="81" customFormat="1" x14ac:dyDescent="0.2">
      <c r="A110" s="155">
        <v>3</v>
      </c>
      <c r="B110" s="167" t="s">
        <v>340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</row>
    <row r="111" spans="1:36" s="10" customFormat="1" x14ac:dyDescent="0.2">
      <c r="A111" s="168">
        <v>32</v>
      </c>
      <c r="B111" s="169" t="s">
        <v>25</v>
      </c>
      <c r="C111" s="170"/>
      <c r="D111" s="170"/>
      <c r="E111" s="170"/>
      <c r="F111" s="170"/>
      <c r="G111" s="170">
        <f>SUM(G112+G113+G115+G114+G116+G117+G118+G119+G120+G121+G122+G123+G124+G126+G125+G127+G128+G129+G130+G131+G132+G133+G134+G135+G136+G137+G138+G139)</f>
        <v>0</v>
      </c>
      <c r="H111" s="170"/>
      <c r="I111" s="170"/>
      <c r="J111" s="170"/>
      <c r="K111" s="170"/>
      <c r="L111" s="170"/>
      <c r="M111" s="170"/>
      <c r="N111" s="170"/>
      <c r="O111" s="170">
        <v>0</v>
      </c>
      <c r="P111" s="170"/>
      <c r="Q111" s="170"/>
      <c r="R111" s="170"/>
      <c r="S111" s="170"/>
      <c r="T111" s="170"/>
      <c r="U111" s="170"/>
      <c r="V111" s="170"/>
      <c r="W111" s="170">
        <v>0</v>
      </c>
      <c r="X111" s="170"/>
      <c r="Y111" s="170"/>
      <c r="Z111" s="170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</row>
    <row r="112" spans="1:36" s="10" customFormat="1" x14ac:dyDescent="0.2">
      <c r="A112" s="173">
        <v>3211</v>
      </c>
      <c r="B112" s="174" t="s">
        <v>68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</row>
    <row r="113" spans="1:36" s="10" customFormat="1" ht="24" x14ac:dyDescent="0.2">
      <c r="A113" s="173">
        <v>3212</v>
      </c>
      <c r="B113" s="174" t="s">
        <v>70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</row>
    <row r="114" spans="1:36" s="10" customFormat="1" x14ac:dyDescent="0.2">
      <c r="A114" s="173">
        <v>3213</v>
      </c>
      <c r="B114" s="174" t="s">
        <v>72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</row>
    <row r="115" spans="1:36" s="10" customFormat="1" x14ac:dyDescent="0.2">
      <c r="A115" s="173">
        <v>3214</v>
      </c>
      <c r="B115" s="174" t="s">
        <v>74</v>
      </c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</row>
    <row r="116" spans="1:36" s="10" customFormat="1" ht="24" x14ac:dyDescent="0.2">
      <c r="A116" s="173">
        <v>3221</v>
      </c>
      <c r="B116" s="174" t="s">
        <v>48</v>
      </c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</row>
    <row r="117" spans="1:36" s="10" customFormat="1" x14ac:dyDescent="0.2">
      <c r="A117" s="173">
        <v>3222</v>
      </c>
      <c r="B117" s="174" t="s">
        <v>49</v>
      </c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</row>
    <row r="118" spans="1:36" s="10" customFormat="1" x14ac:dyDescent="0.2">
      <c r="A118" s="173">
        <v>3223</v>
      </c>
      <c r="B118" s="174" t="s">
        <v>79</v>
      </c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</row>
    <row r="119" spans="1:36" ht="24" x14ac:dyDescent="0.2">
      <c r="A119" s="173">
        <v>3224</v>
      </c>
      <c r="B119" s="174" t="s">
        <v>81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</row>
    <row r="120" spans="1:36" x14ac:dyDescent="0.2">
      <c r="A120" s="173">
        <v>3225</v>
      </c>
      <c r="B120" s="174" t="s">
        <v>83</v>
      </c>
      <c r="C120" s="160"/>
      <c r="D120" s="157"/>
      <c r="E120" s="157"/>
      <c r="F120" s="157"/>
      <c r="G120" s="157"/>
      <c r="H120" s="157"/>
      <c r="I120" s="157"/>
      <c r="J120" s="157"/>
      <c r="K120" s="160"/>
      <c r="L120" s="157"/>
      <c r="M120" s="157"/>
      <c r="N120" s="157"/>
      <c r="O120" s="157"/>
      <c r="P120" s="157"/>
      <c r="Q120" s="157"/>
      <c r="R120" s="157"/>
      <c r="S120" s="160"/>
      <c r="T120" s="157"/>
      <c r="U120" s="157"/>
      <c r="V120" s="157"/>
      <c r="W120" s="157"/>
      <c r="X120" s="157"/>
      <c r="Y120" s="157"/>
      <c r="Z120" s="157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</row>
    <row r="121" spans="1:36" s="10" customFormat="1" x14ac:dyDescent="0.2">
      <c r="A121" s="173">
        <v>3227</v>
      </c>
      <c r="B121" s="174" t="s">
        <v>85</v>
      </c>
      <c r="C121" s="160"/>
      <c r="D121" s="157"/>
      <c r="E121" s="157"/>
      <c r="F121" s="157"/>
      <c r="G121" s="157"/>
      <c r="H121" s="157"/>
      <c r="I121" s="157"/>
      <c r="J121" s="157"/>
      <c r="K121" s="160"/>
      <c r="L121" s="157"/>
      <c r="M121" s="157"/>
      <c r="N121" s="157"/>
      <c r="O121" s="157"/>
      <c r="P121" s="157"/>
      <c r="Q121" s="157"/>
      <c r="R121" s="157"/>
      <c r="S121" s="160"/>
      <c r="T121" s="157"/>
      <c r="U121" s="157"/>
      <c r="V121" s="157"/>
      <c r="W121" s="157"/>
      <c r="X121" s="157"/>
      <c r="Y121" s="157"/>
      <c r="Z121" s="157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</row>
    <row r="122" spans="1:36" s="10" customFormat="1" x14ac:dyDescent="0.2">
      <c r="A122" s="173">
        <v>3231</v>
      </c>
      <c r="B122" s="174" t="s">
        <v>88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</row>
    <row r="123" spans="1:36" s="10" customFormat="1" ht="24" x14ac:dyDescent="0.2">
      <c r="A123" s="173">
        <v>3232</v>
      </c>
      <c r="B123" s="174" t="s">
        <v>52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</row>
    <row r="124" spans="1:36" s="10" customFormat="1" x14ac:dyDescent="0.2">
      <c r="A124" s="173">
        <v>3233</v>
      </c>
      <c r="B124" s="174" t="s">
        <v>91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</row>
    <row r="125" spans="1:36" s="10" customFormat="1" x14ac:dyDescent="0.2">
      <c r="A125" s="173">
        <v>3234</v>
      </c>
      <c r="B125" s="174" t="s">
        <v>93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</row>
    <row r="126" spans="1:36" s="10" customFormat="1" x14ac:dyDescent="0.2">
      <c r="A126" s="173">
        <v>3235</v>
      </c>
      <c r="B126" s="174" t="s">
        <v>95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</row>
    <row r="127" spans="1:36" s="10" customFormat="1" x14ac:dyDescent="0.2">
      <c r="A127" s="173">
        <v>3236</v>
      </c>
      <c r="B127" s="174" t="s">
        <v>97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</row>
    <row r="128" spans="1:36" s="10" customFormat="1" x14ac:dyDescent="0.2">
      <c r="A128" s="173">
        <v>3237</v>
      </c>
      <c r="B128" s="174" t="s">
        <v>99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</row>
    <row r="129" spans="1:36" x14ac:dyDescent="0.2">
      <c r="A129" s="173">
        <v>3238</v>
      </c>
      <c r="B129" s="174" t="s">
        <v>101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</row>
    <row r="130" spans="1:36" s="10" customFormat="1" x14ac:dyDescent="0.2">
      <c r="A130" s="173">
        <v>3239</v>
      </c>
      <c r="B130" s="174" t="s">
        <v>103</v>
      </c>
      <c r="C130" s="160"/>
      <c r="D130" s="157"/>
      <c r="E130" s="157"/>
      <c r="F130" s="157"/>
      <c r="G130" s="157"/>
      <c r="H130" s="157"/>
      <c r="I130" s="157"/>
      <c r="J130" s="157"/>
      <c r="K130" s="160"/>
      <c r="L130" s="157"/>
      <c r="M130" s="157"/>
      <c r="N130" s="157"/>
      <c r="O130" s="157"/>
      <c r="P130" s="157"/>
      <c r="Q130" s="157"/>
      <c r="R130" s="157"/>
      <c r="S130" s="160"/>
      <c r="T130" s="157"/>
      <c r="U130" s="157"/>
      <c r="V130" s="157"/>
      <c r="W130" s="157"/>
      <c r="X130" s="157"/>
      <c r="Y130" s="157"/>
      <c r="Z130" s="157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</row>
    <row r="131" spans="1:36" s="10" customFormat="1" ht="24" x14ac:dyDescent="0.2">
      <c r="A131" s="173">
        <v>3241</v>
      </c>
      <c r="B131" s="174" t="s">
        <v>105</v>
      </c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</row>
    <row r="132" spans="1:36" s="10" customFormat="1" x14ac:dyDescent="0.2">
      <c r="A132" s="173">
        <v>3291</v>
      </c>
      <c r="B132" s="175" t="s">
        <v>109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</row>
    <row r="133" spans="1:36" s="10" customFormat="1" x14ac:dyDescent="0.2">
      <c r="A133" s="173">
        <v>3292</v>
      </c>
      <c r="B133" s="174" t="s">
        <v>111</v>
      </c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</row>
    <row r="134" spans="1:36" s="10" customFormat="1" x14ac:dyDescent="0.2">
      <c r="A134" s="173">
        <v>3293</v>
      </c>
      <c r="B134" s="174" t="s">
        <v>113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</row>
    <row r="135" spans="1:36" s="10" customFormat="1" x14ac:dyDescent="0.2">
      <c r="A135" s="173">
        <v>3294</v>
      </c>
      <c r="B135" s="174" t="s">
        <v>344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</row>
    <row r="136" spans="1:36" s="10" customFormat="1" x14ac:dyDescent="0.2">
      <c r="A136" s="173">
        <v>3295</v>
      </c>
      <c r="B136" s="174" t="s">
        <v>117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</row>
    <row r="137" spans="1:36" x14ac:dyDescent="0.2">
      <c r="A137" s="173">
        <v>3299</v>
      </c>
      <c r="B137" s="174" t="s">
        <v>345</v>
      </c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</row>
    <row r="138" spans="1:36" x14ac:dyDescent="0.2">
      <c r="A138" s="155"/>
      <c r="B138" s="156"/>
      <c r="C138" s="160"/>
      <c r="D138" s="157"/>
      <c r="E138" s="157"/>
      <c r="F138" s="157"/>
      <c r="G138" s="157"/>
      <c r="H138" s="157"/>
      <c r="I138" s="157"/>
      <c r="J138" s="157"/>
      <c r="K138" s="160"/>
      <c r="L138" s="157"/>
      <c r="M138" s="157"/>
      <c r="N138" s="157"/>
      <c r="O138" s="157"/>
      <c r="P138" s="157"/>
      <c r="Q138" s="157"/>
      <c r="R138" s="157"/>
      <c r="S138" s="160"/>
      <c r="T138" s="157"/>
      <c r="U138" s="157"/>
      <c r="V138" s="157"/>
      <c r="W138" s="157"/>
      <c r="X138" s="157"/>
      <c r="Y138" s="157"/>
      <c r="Z138" s="157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</row>
    <row r="139" spans="1:36" s="10" customFormat="1" ht="19.5" customHeight="1" x14ac:dyDescent="0.2">
      <c r="A139" s="155"/>
      <c r="B139" s="156"/>
      <c r="C139" s="160"/>
      <c r="D139" s="157"/>
      <c r="E139" s="157"/>
      <c r="F139" s="157"/>
      <c r="G139" s="157"/>
      <c r="H139" s="157"/>
      <c r="I139" s="157"/>
      <c r="J139" s="157"/>
      <c r="K139" s="160"/>
      <c r="L139" s="157"/>
      <c r="M139" s="157"/>
      <c r="N139" s="157"/>
      <c r="O139" s="157"/>
      <c r="P139" s="157"/>
      <c r="Q139" s="157"/>
      <c r="R139" s="157"/>
      <c r="S139" s="160"/>
      <c r="T139" s="157"/>
      <c r="U139" s="157"/>
      <c r="V139" s="157"/>
      <c r="W139" s="157"/>
      <c r="X139" s="157"/>
      <c r="Y139" s="157"/>
      <c r="Z139" s="157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</row>
    <row r="140" spans="1:36" s="10" customFormat="1" x14ac:dyDescent="0.2">
      <c r="A140" s="164" t="s">
        <v>39</v>
      </c>
      <c r="B140" s="177" t="s">
        <v>357</v>
      </c>
      <c r="C140" s="166">
        <f>SUM(D140:J140)</f>
        <v>125475</v>
      </c>
      <c r="D140" s="166">
        <f>SUM(D142+D150)</f>
        <v>77475</v>
      </c>
      <c r="E140" s="166"/>
      <c r="F140" s="166"/>
      <c r="G140" s="166">
        <v>48000</v>
      </c>
      <c r="H140" s="166"/>
      <c r="I140" s="166"/>
      <c r="J140" s="166"/>
      <c r="K140" s="166">
        <v>125475</v>
      </c>
      <c r="L140" s="166">
        <v>77475</v>
      </c>
      <c r="M140" s="166"/>
      <c r="N140" s="166"/>
      <c r="O140" s="166">
        <v>48000</v>
      </c>
      <c r="P140" s="166"/>
      <c r="Q140" s="166"/>
      <c r="R140" s="166"/>
      <c r="S140" s="166">
        <v>125475</v>
      </c>
      <c r="T140" s="166">
        <v>77475</v>
      </c>
      <c r="U140" s="166"/>
      <c r="V140" s="166"/>
      <c r="W140" s="166">
        <v>48000</v>
      </c>
      <c r="X140" s="166"/>
      <c r="Y140" s="166"/>
      <c r="Z140" s="166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</row>
    <row r="141" spans="1:36" s="81" customFormat="1" x14ac:dyDescent="0.2">
      <c r="A141" s="155">
        <v>3</v>
      </c>
      <c r="B141" s="167" t="s">
        <v>340</v>
      </c>
      <c r="C141" s="160">
        <f>SUM(D141:J141)</f>
        <v>116475</v>
      </c>
      <c r="D141" s="160">
        <v>68475</v>
      </c>
      <c r="E141" s="160"/>
      <c r="F141" s="160"/>
      <c r="G141" s="160">
        <v>48000</v>
      </c>
      <c r="H141" s="160"/>
      <c r="I141" s="160"/>
      <c r="J141" s="160"/>
      <c r="K141" s="160">
        <v>116475</v>
      </c>
      <c r="L141" s="160">
        <v>68475</v>
      </c>
      <c r="M141" s="160"/>
      <c r="N141" s="160"/>
      <c r="O141" s="160">
        <v>48000</v>
      </c>
      <c r="P141" s="160"/>
      <c r="Q141" s="160"/>
      <c r="R141" s="160"/>
      <c r="S141" s="160">
        <v>116475</v>
      </c>
      <c r="T141" s="160">
        <v>68475</v>
      </c>
      <c r="U141" s="160"/>
      <c r="V141" s="160"/>
      <c r="W141" s="160">
        <v>48000</v>
      </c>
      <c r="X141" s="160"/>
      <c r="Y141" s="160"/>
      <c r="Z141" s="160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:36" x14ac:dyDescent="0.2">
      <c r="A142" s="168">
        <v>31</v>
      </c>
      <c r="B142" s="169" t="s">
        <v>21</v>
      </c>
      <c r="C142" s="170">
        <v>116475</v>
      </c>
      <c r="D142" s="170">
        <v>68475</v>
      </c>
      <c r="E142" s="170"/>
      <c r="F142" s="170"/>
      <c r="G142" s="170">
        <v>48000</v>
      </c>
      <c r="H142" s="170"/>
      <c r="I142" s="170"/>
      <c r="J142" s="170"/>
      <c r="K142" s="170">
        <v>116475</v>
      </c>
      <c r="L142" s="170">
        <v>68475</v>
      </c>
      <c r="M142" s="170"/>
      <c r="N142" s="170"/>
      <c r="O142" s="170">
        <v>48000</v>
      </c>
      <c r="P142" s="170"/>
      <c r="Q142" s="170"/>
      <c r="R142" s="170"/>
      <c r="S142" s="170">
        <v>116475</v>
      </c>
      <c r="T142" s="170">
        <v>68475</v>
      </c>
      <c r="U142" s="170"/>
      <c r="V142" s="170"/>
      <c r="W142" s="170">
        <v>48000</v>
      </c>
      <c r="X142" s="170"/>
      <c r="Y142" s="170"/>
      <c r="Z142" s="170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</row>
    <row r="143" spans="1:36" x14ac:dyDescent="0.2">
      <c r="A143" s="172">
        <v>3111</v>
      </c>
      <c r="B143" s="156" t="s">
        <v>341</v>
      </c>
      <c r="C143" s="160">
        <v>95000</v>
      </c>
      <c r="D143" s="157">
        <v>55000</v>
      </c>
      <c r="E143" s="157"/>
      <c r="F143" s="157"/>
      <c r="G143" s="157">
        <v>40000</v>
      </c>
      <c r="H143" s="157"/>
      <c r="I143" s="157"/>
      <c r="J143" s="157"/>
      <c r="K143" s="160">
        <v>95000</v>
      </c>
      <c r="L143" s="157">
        <v>55000</v>
      </c>
      <c r="M143" s="157"/>
      <c r="N143" s="157"/>
      <c r="O143" s="157">
        <v>40000</v>
      </c>
      <c r="P143" s="157"/>
      <c r="Q143" s="157"/>
      <c r="R143" s="157"/>
      <c r="S143" s="160">
        <v>95000</v>
      </c>
      <c r="T143" s="157">
        <v>55000</v>
      </c>
      <c r="U143" s="157"/>
      <c r="V143" s="157"/>
      <c r="W143" s="157">
        <v>40000</v>
      </c>
      <c r="X143" s="157"/>
      <c r="Y143" s="157"/>
      <c r="Z143" s="157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</row>
    <row r="144" spans="1:36" x14ac:dyDescent="0.2">
      <c r="A144" s="172">
        <v>3113</v>
      </c>
      <c r="B144" s="156" t="s">
        <v>59</v>
      </c>
      <c r="C144" s="160"/>
      <c r="D144" s="157"/>
      <c r="E144" s="157"/>
      <c r="F144" s="157"/>
      <c r="G144" s="157"/>
      <c r="H144" s="157"/>
      <c r="I144" s="157"/>
      <c r="J144" s="157"/>
      <c r="K144" s="160"/>
      <c r="L144" s="157"/>
      <c r="M144" s="157"/>
      <c r="N144" s="157"/>
      <c r="O144" s="157"/>
      <c r="P144" s="157"/>
      <c r="Q144" s="157"/>
      <c r="R144" s="157"/>
      <c r="S144" s="160"/>
      <c r="T144" s="157"/>
      <c r="U144" s="157"/>
      <c r="V144" s="157"/>
      <c r="W144" s="157"/>
      <c r="X144" s="157"/>
      <c r="Y144" s="157"/>
      <c r="Z144" s="157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</row>
    <row r="145" spans="1:36" x14ac:dyDescent="0.2">
      <c r="A145" s="172">
        <v>3114</v>
      </c>
      <c r="B145" s="156" t="s">
        <v>61</v>
      </c>
      <c r="C145" s="160"/>
      <c r="D145" s="157"/>
      <c r="E145" s="157"/>
      <c r="F145" s="157"/>
      <c r="G145" s="157"/>
      <c r="H145" s="157"/>
      <c r="I145" s="157"/>
      <c r="J145" s="157"/>
      <c r="K145" s="160"/>
      <c r="L145" s="157"/>
      <c r="M145" s="157"/>
      <c r="N145" s="157"/>
      <c r="O145" s="157"/>
      <c r="P145" s="157"/>
      <c r="Q145" s="157"/>
      <c r="R145" s="157"/>
      <c r="S145" s="160"/>
      <c r="T145" s="157"/>
      <c r="U145" s="157"/>
      <c r="V145" s="157"/>
      <c r="W145" s="157"/>
      <c r="X145" s="157"/>
      <c r="Y145" s="157"/>
      <c r="Z145" s="157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</row>
    <row r="146" spans="1:36" x14ac:dyDescent="0.2">
      <c r="A146" s="172">
        <v>3121</v>
      </c>
      <c r="B146" s="156" t="s">
        <v>23</v>
      </c>
      <c r="C146" s="160">
        <v>4400</v>
      </c>
      <c r="D146" s="157">
        <v>4400</v>
      </c>
      <c r="E146" s="157"/>
      <c r="F146" s="157"/>
      <c r="G146" s="157"/>
      <c r="H146" s="157"/>
      <c r="I146" s="157"/>
      <c r="J146" s="157"/>
      <c r="K146" s="160">
        <v>4400</v>
      </c>
      <c r="L146" s="157">
        <v>4400</v>
      </c>
      <c r="M146" s="157"/>
      <c r="N146" s="157"/>
      <c r="O146" s="157"/>
      <c r="P146" s="157"/>
      <c r="Q146" s="157"/>
      <c r="R146" s="157"/>
      <c r="S146" s="160">
        <v>4400</v>
      </c>
      <c r="T146" s="157">
        <v>4400</v>
      </c>
      <c r="U146" s="157"/>
      <c r="V146" s="157"/>
      <c r="W146" s="157"/>
      <c r="X146" s="157"/>
      <c r="Y146" s="157"/>
      <c r="Z146" s="157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</row>
    <row r="147" spans="1:36" x14ac:dyDescent="0.2">
      <c r="A147" s="172">
        <v>3131</v>
      </c>
      <c r="B147" s="156" t="s">
        <v>342</v>
      </c>
      <c r="C147" s="160"/>
      <c r="D147" s="157"/>
      <c r="E147" s="157"/>
      <c r="F147" s="157"/>
      <c r="G147" s="157"/>
      <c r="H147" s="157"/>
      <c r="I147" s="157"/>
      <c r="J147" s="157"/>
      <c r="K147" s="160"/>
      <c r="L147" s="157"/>
      <c r="M147" s="157"/>
      <c r="N147" s="157"/>
      <c r="O147" s="157"/>
      <c r="P147" s="157"/>
      <c r="Q147" s="157"/>
      <c r="R147" s="157"/>
      <c r="S147" s="160"/>
      <c r="T147" s="157"/>
      <c r="U147" s="157"/>
      <c r="V147" s="157"/>
      <c r="W147" s="157"/>
      <c r="X147" s="157"/>
      <c r="Y147" s="157"/>
      <c r="Z147" s="157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</row>
    <row r="148" spans="1:36" ht="25.5" x14ac:dyDescent="0.2">
      <c r="A148" s="172">
        <v>3132</v>
      </c>
      <c r="B148" s="156" t="s">
        <v>46</v>
      </c>
      <c r="C148" s="160">
        <v>17075</v>
      </c>
      <c r="D148" s="157">
        <v>9075</v>
      </c>
      <c r="E148" s="157"/>
      <c r="F148" s="157"/>
      <c r="G148" s="157">
        <v>8000</v>
      </c>
      <c r="H148" s="157"/>
      <c r="I148" s="157"/>
      <c r="J148" s="157"/>
      <c r="K148" s="160">
        <v>17075</v>
      </c>
      <c r="L148" s="157">
        <v>9075</v>
      </c>
      <c r="M148" s="157"/>
      <c r="N148" s="157"/>
      <c r="O148" s="157">
        <v>8000</v>
      </c>
      <c r="P148" s="157"/>
      <c r="Q148" s="157"/>
      <c r="R148" s="157"/>
      <c r="S148" s="160">
        <v>17075</v>
      </c>
      <c r="T148" s="157">
        <v>9075</v>
      </c>
      <c r="U148" s="157"/>
      <c r="V148" s="157"/>
      <c r="W148" s="157">
        <v>8000</v>
      </c>
      <c r="X148" s="157"/>
      <c r="Y148" s="157"/>
      <c r="Z148" s="157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</row>
    <row r="149" spans="1:36" ht="24" x14ac:dyDescent="0.2">
      <c r="A149" s="173">
        <v>3133</v>
      </c>
      <c r="B149" s="174" t="s">
        <v>47</v>
      </c>
      <c r="C149" s="160"/>
      <c r="D149" s="157"/>
      <c r="E149" s="157"/>
      <c r="F149" s="157"/>
      <c r="G149" s="157"/>
      <c r="H149" s="157"/>
      <c r="I149" s="157"/>
      <c r="J149" s="157"/>
      <c r="K149" s="160"/>
      <c r="L149" s="157"/>
      <c r="M149" s="157"/>
      <c r="N149" s="157"/>
      <c r="O149" s="157"/>
      <c r="P149" s="157"/>
      <c r="Q149" s="157"/>
      <c r="R149" s="157"/>
      <c r="S149" s="160"/>
      <c r="T149" s="157"/>
      <c r="U149" s="157"/>
      <c r="V149" s="157"/>
      <c r="W149" s="157"/>
      <c r="X149" s="157"/>
      <c r="Y149" s="157"/>
      <c r="Z149" s="157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</row>
    <row r="150" spans="1:36" s="10" customFormat="1" x14ac:dyDescent="0.2">
      <c r="A150" s="168">
        <v>32</v>
      </c>
      <c r="B150" s="169" t="s">
        <v>25</v>
      </c>
      <c r="C150" s="170">
        <f>SUM(C151)</f>
        <v>9000</v>
      </c>
      <c r="D150" s="170">
        <f>SUM(D151)</f>
        <v>9000</v>
      </c>
      <c r="E150" s="170"/>
      <c r="F150" s="170"/>
      <c r="G150" s="170"/>
      <c r="H150" s="170"/>
      <c r="I150" s="170"/>
      <c r="J150" s="170"/>
      <c r="K150" s="170">
        <v>9000</v>
      </c>
      <c r="L150" s="170">
        <v>9000</v>
      </c>
      <c r="M150" s="170"/>
      <c r="N150" s="170"/>
      <c r="O150" s="170"/>
      <c r="P150" s="170"/>
      <c r="Q150" s="170"/>
      <c r="R150" s="170"/>
      <c r="S150" s="170">
        <v>9000</v>
      </c>
      <c r="T150" s="170">
        <v>9000</v>
      </c>
      <c r="U150" s="170"/>
      <c r="V150" s="170"/>
      <c r="W150" s="170"/>
      <c r="X150" s="170"/>
      <c r="Y150" s="170"/>
      <c r="Z150" s="170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</row>
    <row r="151" spans="1:36" s="10" customFormat="1" ht="25.5" x14ac:dyDescent="0.2">
      <c r="A151" s="172">
        <v>3212</v>
      </c>
      <c r="B151" s="156" t="s">
        <v>70</v>
      </c>
      <c r="C151" s="160">
        <f>SUM(D151:J151)</f>
        <v>9000</v>
      </c>
      <c r="D151" s="157">
        <v>9000</v>
      </c>
      <c r="E151" s="157"/>
      <c r="F151" s="157"/>
      <c r="G151" s="157"/>
      <c r="H151" s="157"/>
      <c r="I151" s="157"/>
      <c r="J151" s="157"/>
      <c r="K151" s="160">
        <v>9000</v>
      </c>
      <c r="L151" s="157">
        <v>9000</v>
      </c>
      <c r="M151" s="157"/>
      <c r="N151" s="157"/>
      <c r="O151" s="157"/>
      <c r="P151" s="157"/>
      <c r="Q151" s="157"/>
      <c r="R151" s="157"/>
      <c r="S151" s="160">
        <v>9000</v>
      </c>
      <c r="T151" s="157">
        <v>9000</v>
      </c>
      <c r="U151" s="157"/>
      <c r="V151" s="157"/>
      <c r="W151" s="157"/>
      <c r="X151" s="157"/>
      <c r="Y151" s="157"/>
      <c r="Z151" s="157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</row>
    <row r="152" spans="1:36" s="81" customFormat="1" ht="38.25" x14ac:dyDescent="0.2">
      <c r="A152" s="164" t="s">
        <v>39</v>
      </c>
      <c r="B152" s="177" t="s">
        <v>358</v>
      </c>
      <c r="C152" s="166">
        <f>SUM(C162+C194)</f>
        <v>58016.380000000005</v>
      </c>
      <c r="D152" s="166">
        <f>SUM(D153+D194+D204)</f>
        <v>11000</v>
      </c>
      <c r="E152" s="166">
        <v>3050</v>
      </c>
      <c r="F152" s="166"/>
      <c r="G152" s="166">
        <v>43966.38</v>
      </c>
      <c r="H152" s="166"/>
      <c r="I152" s="166"/>
      <c r="J152" s="166"/>
      <c r="K152" s="166">
        <v>58016.380000000005</v>
      </c>
      <c r="L152" s="166">
        <v>11000</v>
      </c>
      <c r="M152" s="166">
        <v>3050</v>
      </c>
      <c r="N152" s="166"/>
      <c r="O152" s="166">
        <v>43966.38</v>
      </c>
      <c r="P152" s="166"/>
      <c r="Q152" s="166"/>
      <c r="R152" s="166"/>
      <c r="S152" s="166">
        <v>58016.380000000005</v>
      </c>
      <c r="T152" s="166">
        <v>11000</v>
      </c>
      <c r="U152" s="166">
        <v>3050</v>
      </c>
      <c r="V152" s="166"/>
      <c r="W152" s="166">
        <v>43966.38</v>
      </c>
      <c r="X152" s="166"/>
      <c r="Y152" s="166"/>
      <c r="Z152" s="166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:36" x14ac:dyDescent="0.2">
      <c r="A153" s="155">
        <v>3</v>
      </c>
      <c r="B153" s="167" t="s">
        <v>340</v>
      </c>
      <c r="C153" s="160">
        <f>SUM(C154+C162)</f>
        <v>22253.13</v>
      </c>
      <c r="D153" s="160">
        <f>SUM(D154+D162+D190)</f>
        <v>1203.1300000000001</v>
      </c>
      <c r="E153" s="160">
        <v>3050</v>
      </c>
      <c r="F153" s="160"/>
      <c r="G153" s="160">
        <v>18000</v>
      </c>
      <c r="H153" s="160"/>
      <c r="I153" s="160"/>
      <c r="J153" s="160"/>
      <c r="K153" s="160">
        <v>22253.13</v>
      </c>
      <c r="L153" s="160">
        <v>1203.1300000000001</v>
      </c>
      <c r="M153" s="160">
        <v>3050</v>
      </c>
      <c r="N153" s="160"/>
      <c r="O153" s="160">
        <v>18000</v>
      </c>
      <c r="P153" s="160"/>
      <c r="Q153" s="160"/>
      <c r="R153" s="160"/>
      <c r="S153" s="160">
        <v>22253.13</v>
      </c>
      <c r="T153" s="160">
        <v>1203.1300000000001</v>
      </c>
      <c r="U153" s="160">
        <v>3050</v>
      </c>
      <c r="V153" s="160"/>
      <c r="W153" s="160">
        <v>18000</v>
      </c>
      <c r="X153" s="160"/>
      <c r="Y153" s="160"/>
      <c r="Z153" s="160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</row>
    <row r="154" spans="1:36" x14ac:dyDescent="0.2">
      <c r="A154" s="168">
        <v>31</v>
      </c>
      <c r="B154" s="169" t="s">
        <v>21</v>
      </c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</row>
    <row r="155" spans="1:36" x14ac:dyDescent="0.2">
      <c r="A155" s="172">
        <v>3111</v>
      </c>
      <c r="B155" s="156" t="s">
        <v>341</v>
      </c>
      <c r="C155" s="160"/>
      <c r="D155" s="157"/>
      <c r="E155" s="157"/>
      <c r="F155" s="157"/>
      <c r="G155" s="157"/>
      <c r="H155" s="157"/>
      <c r="I155" s="157"/>
      <c r="J155" s="157"/>
      <c r="K155" s="160"/>
      <c r="L155" s="157"/>
      <c r="M155" s="157"/>
      <c r="N155" s="157"/>
      <c r="O155" s="157"/>
      <c r="P155" s="157"/>
      <c r="Q155" s="157"/>
      <c r="R155" s="157"/>
      <c r="S155" s="160"/>
      <c r="T155" s="157"/>
      <c r="U155" s="157"/>
      <c r="V155" s="157"/>
      <c r="W155" s="157"/>
      <c r="X155" s="157"/>
      <c r="Y155" s="157"/>
      <c r="Z155" s="157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</row>
    <row r="156" spans="1:36" x14ac:dyDescent="0.2">
      <c r="A156" s="172">
        <v>3113</v>
      </c>
      <c r="B156" s="156" t="s">
        <v>59</v>
      </c>
      <c r="C156" s="160"/>
      <c r="D156" s="157"/>
      <c r="E156" s="157"/>
      <c r="F156" s="157"/>
      <c r="G156" s="157"/>
      <c r="H156" s="157"/>
      <c r="I156" s="157"/>
      <c r="J156" s="157"/>
      <c r="K156" s="160"/>
      <c r="L156" s="157"/>
      <c r="M156" s="157"/>
      <c r="N156" s="157"/>
      <c r="O156" s="157"/>
      <c r="P156" s="157"/>
      <c r="Q156" s="157"/>
      <c r="R156" s="157"/>
      <c r="S156" s="160"/>
      <c r="T156" s="157"/>
      <c r="U156" s="157"/>
      <c r="V156" s="157"/>
      <c r="W156" s="157"/>
      <c r="X156" s="157"/>
      <c r="Y156" s="157"/>
      <c r="Z156" s="157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</row>
    <row r="157" spans="1:36" x14ac:dyDescent="0.2">
      <c r="A157" s="172">
        <v>3114</v>
      </c>
      <c r="B157" s="156" t="s">
        <v>61</v>
      </c>
      <c r="C157" s="160"/>
      <c r="D157" s="157"/>
      <c r="E157" s="157"/>
      <c r="F157" s="157"/>
      <c r="G157" s="157"/>
      <c r="H157" s="157"/>
      <c r="I157" s="157"/>
      <c r="J157" s="157"/>
      <c r="K157" s="160"/>
      <c r="L157" s="157"/>
      <c r="M157" s="157"/>
      <c r="N157" s="157"/>
      <c r="O157" s="157"/>
      <c r="P157" s="157"/>
      <c r="Q157" s="157"/>
      <c r="R157" s="157"/>
      <c r="S157" s="160"/>
      <c r="T157" s="157"/>
      <c r="U157" s="157"/>
      <c r="V157" s="157"/>
      <c r="W157" s="157"/>
      <c r="X157" s="157"/>
      <c r="Y157" s="157"/>
      <c r="Z157" s="157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</row>
    <row r="158" spans="1:36" x14ac:dyDescent="0.2">
      <c r="A158" s="172">
        <v>3121</v>
      </c>
      <c r="B158" s="156" t="s">
        <v>23</v>
      </c>
      <c r="C158" s="160"/>
      <c r="D158" s="157"/>
      <c r="E158" s="157"/>
      <c r="F158" s="157"/>
      <c r="G158" s="157"/>
      <c r="H158" s="157"/>
      <c r="I158" s="157"/>
      <c r="J158" s="157"/>
      <c r="K158" s="160"/>
      <c r="L158" s="157"/>
      <c r="M158" s="157"/>
      <c r="N158" s="157"/>
      <c r="O158" s="157"/>
      <c r="P158" s="157"/>
      <c r="Q158" s="157"/>
      <c r="R158" s="157"/>
      <c r="S158" s="160"/>
      <c r="T158" s="157"/>
      <c r="U158" s="157"/>
      <c r="V158" s="157"/>
      <c r="W158" s="157"/>
      <c r="X158" s="157"/>
      <c r="Y158" s="157"/>
      <c r="Z158" s="157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</row>
    <row r="159" spans="1:36" x14ac:dyDescent="0.2">
      <c r="A159" s="172">
        <v>3131</v>
      </c>
      <c r="B159" s="156" t="s">
        <v>342</v>
      </c>
      <c r="C159" s="160"/>
      <c r="D159" s="157"/>
      <c r="E159" s="157"/>
      <c r="F159" s="157"/>
      <c r="G159" s="157"/>
      <c r="H159" s="157"/>
      <c r="I159" s="157"/>
      <c r="J159" s="157"/>
      <c r="K159" s="160"/>
      <c r="L159" s="157"/>
      <c r="M159" s="157"/>
      <c r="N159" s="157"/>
      <c r="O159" s="157"/>
      <c r="P159" s="157"/>
      <c r="Q159" s="157"/>
      <c r="R159" s="157"/>
      <c r="S159" s="160"/>
      <c r="T159" s="157"/>
      <c r="U159" s="157"/>
      <c r="V159" s="157"/>
      <c r="W159" s="157"/>
      <c r="X159" s="157"/>
      <c r="Y159" s="157"/>
      <c r="Z159" s="157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</row>
    <row r="160" spans="1:36" s="81" customFormat="1" ht="25.5" x14ac:dyDescent="0.2">
      <c r="A160" s="172">
        <v>3132</v>
      </c>
      <c r="B160" s="156" t="s">
        <v>46</v>
      </c>
      <c r="C160" s="160"/>
      <c r="D160" s="157"/>
      <c r="E160" s="157"/>
      <c r="F160" s="157"/>
      <c r="G160" s="157"/>
      <c r="H160" s="157"/>
      <c r="I160" s="157"/>
      <c r="J160" s="157"/>
      <c r="K160" s="160"/>
      <c r="L160" s="157"/>
      <c r="M160" s="157"/>
      <c r="N160" s="157"/>
      <c r="O160" s="157"/>
      <c r="P160" s="157"/>
      <c r="Q160" s="157"/>
      <c r="R160" s="157"/>
      <c r="S160" s="160"/>
      <c r="T160" s="157"/>
      <c r="U160" s="157"/>
      <c r="V160" s="157"/>
      <c r="W160" s="157"/>
      <c r="X160" s="157"/>
      <c r="Y160" s="157"/>
      <c r="Z160" s="157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:36" s="10" customFormat="1" ht="24" x14ac:dyDescent="0.2">
      <c r="A161" s="173">
        <v>3133</v>
      </c>
      <c r="B161" s="174" t="s">
        <v>47</v>
      </c>
      <c r="C161" s="160"/>
      <c r="D161" s="157"/>
      <c r="E161" s="157"/>
      <c r="F161" s="157"/>
      <c r="G161" s="157"/>
      <c r="H161" s="157"/>
      <c r="I161" s="157"/>
      <c r="J161" s="157"/>
      <c r="K161" s="160"/>
      <c r="L161" s="157"/>
      <c r="M161" s="157"/>
      <c r="N161" s="157"/>
      <c r="O161" s="157"/>
      <c r="P161" s="157"/>
      <c r="Q161" s="157"/>
      <c r="R161" s="157"/>
      <c r="S161" s="160"/>
      <c r="T161" s="157"/>
      <c r="U161" s="157"/>
      <c r="V161" s="157"/>
      <c r="W161" s="157"/>
      <c r="X161" s="157"/>
      <c r="Y161" s="157"/>
      <c r="Z161" s="157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</row>
    <row r="162" spans="1:36" s="10" customFormat="1" x14ac:dyDescent="0.2">
      <c r="A162" s="168">
        <v>32</v>
      </c>
      <c r="B162" s="169" t="s">
        <v>25</v>
      </c>
      <c r="C162" s="170">
        <f>SUM(D162:I162)</f>
        <v>22253.13</v>
      </c>
      <c r="D162" s="170">
        <f>SUM(D163:D189)</f>
        <v>1203.1300000000001</v>
      </c>
      <c r="E162" s="170">
        <v>3050</v>
      </c>
      <c r="F162" s="170">
        <f>SUM(F163:F189)</f>
        <v>0</v>
      </c>
      <c r="G162" s="170">
        <f>SUM(G163:G189)</f>
        <v>18000</v>
      </c>
      <c r="H162" s="170"/>
      <c r="I162" s="170"/>
      <c r="J162" s="170"/>
      <c r="K162" s="170">
        <v>22253.13</v>
      </c>
      <c r="L162" s="170">
        <v>1203.1300000000001</v>
      </c>
      <c r="M162" s="170">
        <v>3050</v>
      </c>
      <c r="N162" s="170">
        <v>0</v>
      </c>
      <c r="O162" s="170">
        <v>18000</v>
      </c>
      <c r="P162" s="170"/>
      <c r="Q162" s="170"/>
      <c r="R162" s="170"/>
      <c r="S162" s="170">
        <v>22253.13</v>
      </c>
      <c r="T162" s="170">
        <v>1203.1300000000001</v>
      </c>
      <c r="U162" s="170">
        <v>3050</v>
      </c>
      <c r="V162" s="170">
        <f>SUM(V163:V189)</f>
        <v>0</v>
      </c>
      <c r="W162" s="170">
        <v>18000</v>
      </c>
      <c r="X162" s="170"/>
      <c r="Y162" s="170"/>
      <c r="Z162" s="170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</row>
    <row r="163" spans="1:36" s="10" customFormat="1" x14ac:dyDescent="0.2">
      <c r="A163" s="173">
        <v>3211</v>
      </c>
      <c r="B163" s="174" t="s">
        <v>68</v>
      </c>
      <c r="C163" s="160">
        <v>3250</v>
      </c>
      <c r="D163" s="160"/>
      <c r="E163" s="160"/>
      <c r="F163" s="160"/>
      <c r="G163" s="160">
        <v>3250</v>
      </c>
      <c r="H163" s="160"/>
      <c r="I163" s="160"/>
      <c r="J163" s="160"/>
      <c r="K163" s="160">
        <v>3250</v>
      </c>
      <c r="L163" s="160"/>
      <c r="M163" s="160"/>
      <c r="N163" s="160"/>
      <c r="O163" s="160">
        <v>3250</v>
      </c>
      <c r="P163" s="160"/>
      <c r="Q163" s="160"/>
      <c r="R163" s="160"/>
      <c r="S163" s="160">
        <v>3250</v>
      </c>
      <c r="T163" s="160"/>
      <c r="U163" s="160"/>
      <c r="V163" s="160"/>
      <c r="W163" s="160">
        <v>3250</v>
      </c>
      <c r="X163" s="160"/>
      <c r="Y163" s="160"/>
      <c r="Z163" s="160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</row>
    <row r="164" spans="1:36" s="10" customFormat="1" ht="24" x14ac:dyDescent="0.2">
      <c r="A164" s="173">
        <v>3212</v>
      </c>
      <c r="B164" s="174" t="s">
        <v>70</v>
      </c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</row>
    <row r="165" spans="1:36" s="10" customFormat="1" x14ac:dyDescent="0.2">
      <c r="A165" s="173">
        <v>3213</v>
      </c>
      <c r="B165" s="174" t="s">
        <v>72</v>
      </c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</row>
    <row r="166" spans="1:36" s="10" customFormat="1" x14ac:dyDescent="0.2">
      <c r="A166" s="173">
        <v>3214</v>
      </c>
      <c r="B166" s="174" t="s">
        <v>74</v>
      </c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</row>
    <row r="167" spans="1:36" s="10" customFormat="1" ht="24" x14ac:dyDescent="0.2">
      <c r="A167" s="173">
        <v>3221</v>
      </c>
      <c r="B167" s="174" t="s">
        <v>48</v>
      </c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</row>
    <row r="168" spans="1:36" s="10" customFormat="1" x14ac:dyDescent="0.2">
      <c r="A168" s="173">
        <v>3222</v>
      </c>
      <c r="B168" s="174" t="s">
        <v>49</v>
      </c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</row>
    <row r="169" spans="1:36" x14ac:dyDescent="0.2">
      <c r="A169" s="173">
        <v>3223</v>
      </c>
      <c r="B169" s="174" t="s">
        <v>79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</row>
    <row r="170" spans="1:36" ht="24" x14ac:dyDescent="0.2">
      <c r="A170" s="173">
        <v>3224</v>
      </c>
      <c r="B170" s="174" t="s">
        <v>81</v>
      </c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</row>
    <row r="171" spans="1:36" x14ac:dyDescent="0.2">
      <c r="A171" s="173">
        <v>3225</v>
      </c>
      <c r="B171" s="174" t="s">
        <v>83</v>
      </c>
      <c r="C171" s="160">
        <v>1203.1300000000001</v>
      </c>
      <c r="D171" s="157">
        <v>1203.1300000000001</v>
      </c>
      <c r="E171" s="157"/>
      <c r="F171" s="157"/>
      <c r="G171" s="157"/>
      <c r="H171" s="157"/>
      <c r="I171" s="157"/>
      <c r="J171" s="157"/>
      <c r="K171" s="160">
        <v>1203.1300000000001</v>
      </c>
      <c r="L171" s="157">
        <v>1203.1300000000001</v>
      </c>
      <c r="M171" s="157"/>
      <c r="N171" s="157"/>
      <c r="O171" s="157"/>
      <c r="P171" s="157"/>
      <c r="Q171" s="157"/>
      <c r="R171" s="157"/>
      <c r="S171" s="160">
        <v>1203.1300000000001</v>
      </c>
      <c r="T171" s="157">
        <v>1203.1300000000001</v>
      </c>
      <c r="U171" s="157"/>
      <c r="V171" s="157"/>
      <c r="W171" s="157"/>
      <c r="X171" s="157"/>
      <c r="Y171" s="157"/>
      <c r="Z171" s="157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</row>
    <row r="172" spans="1:36" s="10" customFormat="1" x14ac:dyDescent="0.2">
      <c r="A172" s="173">
        <v>3226</v>
      </c>
      <c r="B172" s="174" t="s">
        <v>343</v>
      </c>
      <c r="C172" s="160"/>
      <c r="D172" s="157"/>
      <c r="E172" s="157"/>
      <c r="F172" s="157"/>
      <c r="G172" s="157"/>
      <c r="H172" s="157"/>
      <c r="I172" s="157"/>
      <c r="J172" s="157"/>
      <c r="K172" s="160"/>
      <c r="L172" s="157"/>
      <c r="M172" s="157"/>
      <c r="N172" s="157"/>
      <c r="O172" s="157"/>
      <c r="P172" s="157"/>
      <c r="Q172" s="157"/>
      <c r="R172" s="157"/>
      <c r="S172" s="160"/>
      <c r="T172" s="157"/>
      <c r="U172" s="157"/>
      <c r="V172" s="157"/>
      <c r="W172" s="157"/>
      <c r="X172" s="157"/>
      <c r="Y172" s="157"/>
      <c r="Z172" s="157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</row>
    <row r="173" spans="1:36" s="10" customFormat="1" x14ac:dyDescent="0.2">
      <c r="A173" s="173">
        <v>3227</v>
      </c>
      <c r="B173" s="174" t="s">
        <v>85</v>
      </c>
      <c r="C173" s="160"/>
      <c r="D173" s="157"/>
      <c r="E173" s="157"/>
      <c r="F173" s="157"/>
      <c r="G173" s="157"/>
      <c r="H173" s="157"/>
      <c r="I173" s="157"/>
      <c r="J173" s="157"/>
      <c r="K173" s="160"/>
      <c r="L173" s="157"/>
      <c r="M173" s="157"/>
      <c r="N173" s="157"/>
      <c r="O173" s="157"/>
      <c r="P173" s="157"/>
      <c r="Q173" s="157"/>
      <c r="R173" s="157"/>
      <c r="S173" s="160"/>
      <c r="T173" s="157"/>
      <c r="U173" s="157"/>
      <c r="V173" s="157"/>
      <c r="W173" s="157"/>
      <c r="X173" s="157"/>
      <c r="Y173" s="157"/>
      <c r="Z173" s="157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</row>
    <row r="174" spans="1:36" s="10" customFormat="1" x14ac:dyDescent="0.2">
      <c r="A174" s="173">
        <v>3231</v>
      </c>
      <c r="B174" s="174" t="s">
        <v>88</v>
      </c>
      <c r="C174" s="160">
        <v>17800</v>
      </c>
      <c r="D174" s="160"/>
      <c r="E174" s="160">
        <v>3050</v>
      </c>
      <c r="F174" s="160"/>
      <c r="G174" s="160">
        <v>14750</v>
      </c>
      <c r="H174" s="160"/>
      <c r="I174" s="160"/>
      <c r="J174" s="160"/>
      <c r="K174" s="160">
        <v>17800</v>
      </c>
      <c r="L174" s="160"/>
      <c r="M174" s="160">
        <v>3050</v>
      </c>
      <c r="N174" s="160"/>
      <c r="O174" s="160">
        <v>14750</v>
      </c>
      <c r="P174" s="160"/>
      <c r="Q174" s="160"/>
      <c r="R174" s="160"/>
      <c r="S174" s="160">
        <v>17800</v>
      </c>
      <c r="T174" s="160"/>
      <c r="U174" s="160">
        <v>3050</v>
      </c>
      <c r="V174" s="160"/>
      <c r="W174" s="160">
        <v>14750</v>
      </c>
      <c r="X174" s="160"/>
      <c r="Y174" s="160"/>
      <c r="Z174" s="160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</row>
    <row r="175" spans="1:36" s="10" customFormat="1" ht="24" x14ac:dyDescent="0.2">
      <c r="A175" s="173">
        <v>3232</v>
      </c>
      <c r="B175" s="174" t="s">
        <v>52</v>
      </c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</row>
    <row r="176" spans="1:36" s="10" customFormat="1" x14ac:dyDescent="0.2">
      <c r="A176" s="173">
        <v>3233</v>
      </c>
      <c r="B176" s="174" t="s">
        <v>91</v>
      </c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</row>
    <row r="177" spans="1:36" s="10" customFormat="1" x14ac:dyDescent="0.2">
      <c r="A177" s="173">
        <v>3234</v>
      </c>
      <c r="B177" s="174" t="s">
        <v>93</v>
      </c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</row>
    <row r="178" spans="1:36" s="10" customFormat="1" x14ac:dyDescent="0.2">
      <c r="A178" s="173">
        <v>3235</v>
      </c>
      <c r="B178" s="174" t="s">
        <v>95</v>
      </c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</row>
    <row r="179" spans="1:36" s="10" customFormat="1" x14ac:dyDescent="0.2">
      <c r="A179" s="173">
        <v>3236</v>
      </c>
      <c r="B179" s="174" t="s">
        <v>97</v>
      </c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</row>
    <row r="180" spans="1:36" x14ac:dyDescent="0.2">
      <c r="A180" s="173">
        <v>3237</v>
      </c>
      <c r="B180" s="174" t="s">
        <v>99</v>
      </c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</row>
    <row r="181" spans="1:36" s="10" customFormat="1" x14ac:dyDescent="0.2">
      <c r="A181" s="173">
        <v>3238</v>
      </c>
      <c r="B181" s="174" t="s">
        <v>101</v>
      </c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</row>
    <row r="182" spans="1:36" s="10" customFormat="1" x14ac:dyDescent="0.2">
      <c r="A182" s="173">
        <v>3239</v>
      </c>
      <c r="B182" s="174" t="s">
        <v>103</v>
      </c>
      <c r="C182" s="160"/>
      <c r="D182" s="157"/>
      <c r="E182" s="157"/>
      <c r="F182" s="157"/>
      <c r="G182" s="157"/>
      <c r="H182" s="157"/>
      <c r="I182" s="157"/>
      <c r="J182" s="157"/>
      <c r="K182" s="160"/>
      <c r="L182" s="157"/>
      <c r="M182" s="157"/>
      <c r="N182" s="157"/>
      <c r="O182" s="157"/>
      <c r="P182" s="157"/>
      <c r="Q182" s="157"/>
      <c r="R182" s="157"/>
      <c r="S182" s="160"/>
      <c r="T182" s="157"/>
      <c r="U182" s="157"/>
      <c r="V182" s="157"/>
      <c r="W182" s="157"/>
      <c r="X182" s="157"/>
      <c r="Y182" s="157"/>
      <c r="Z182" s="157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</row>
    <row r="183" spans="1:36" s="10" customFormat="1" ht="24" x14ac:dyDescent="0.2">
      <c r="A183" s="173">
        <v>3241</v>
      </c>
      <c r="B183" s="174" t="s">
        <v>105</v>
      </c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</row>
    <row r="184" spans="1:36" s="10" customFormat="1" x14ac:dyDescent="0.2">
      <c r="A184" s="173">
        <v>3291</v>
      </c>
      <c r="B184" s="175" t="s">
        <v>109</v>
      </c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</row>
    <row r="185" spans="1:36" s="10" customFormat="1" x14ac:dyDescent="0.2">
      <c r="A185" s="173">
        <v>3292</v>
      </c>
      <c r="B185" s="174" t="s">
        <v>111</v>
      </c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</row>
    <row r="186" spans="1:36" s="10" customFormat="1" x14ac:dyDescent="0.2">
      <c r="A186" s="173">
        <v>3293</v>
      </c>
      <c r="B186" s="174" t="s">
        <v>113</v>
      </c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</row>
    <row r="187" spans="1:36" s="10" customFormat="1" x14ac:dyDescent="0.2">
      <c r="A187" s="173">
        <v>3294</v>
      </c>
      <c r="B187" s="174" t="s">
        <v>344</v>
      </c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</row>
    <row r="188" spans="1:36" s="81" customFormat="1" x14ac:dyDescent="0.2">
      <c r="A188" s="173">
        <v>3295</v>
      </c>
      <c r="B188" s="174" t="s">
        <v>117</v>
      </c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:36" s="10" customFormat="1" x14ac:dyDescent="0.2">
      <c r="A189" s="173">
        <v>3299</v>
      </c>
      <c r="B189" s="174" t="s">
        <v>345</v>
      </c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</row>
    <row r="190" spans="1:36" s="10" customFormat="1" x14ac:dyDescent="0.2">
      <c r="A190" s="168">
        <v>34</v>
      </c>
      <c r="B190" s="169" t="s">
        <v>122</v>
      </c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</row>
    <row r="191" spans="1:36" s="10" customFormat="1" x14ac:dyDescent="0.2">
      <c r="A191" s="173">
        <v>3431</v>
      </c>
      <c r="B191" s="175" t="s">
        <v>129</v>
      </c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</row>
    <row r="192" spans="1:36" s="81" customFormat="1" ht="24.75" customHeight="1" x14ac:dyDescent="0.2">
      <c r="A192" s="173">
        <v>3432</v>
      </c>
      <c r="B192" s="174" t="s">
        <v>131</v>
      </c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:36" s="10" customFormat="1" x14ac:dyDescent="0.2">
      <c r="A193" s="173">
        <v>3433</v>
      </c>
      <c r="B193" s="174" t="s">
        <v>346</v>
      </c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</row>
    <row r="194" spans="1:36" s="10" customFormat="1" ht="24" x14ac:dyDescent="0.2">
      <c r="A194" s="178" t="s">
        <v>161</v>
      </c>
      <c r="B194" s="179" t="s">
        <v>162</v>
      </c>
      <c r="C194" s="170">
        <f>SUM(C195:C203)</f>
        <v>35763.25</v>
      </c>
      <c r="D194" s="170">
        <f>SUM(D195:D203)</f>
        <v>9796.8700000000008</v>
      </c>
      <c r="E194" s="170"/>
      <c r="F194" s="170"/>
      <c r="G194" s="170">
        <v>25966.38</v>
      </c>
      <c r="H194" s="170"/>
      <c r="I194" s="170"/>
      <c r="J194" s="170"/>
      <c r="K194" s="170">
        <v>35763.25</v>
      </c>
      <c r="L194" s="170">
        <v>9796.8700000000008</v>
      </c>
      <c r="M194" s="170"/>
      <c r="N194" s="170"/>
      <c r="O194" s="170">
        <v>25966.38</v>
      </c>
      <c r="P194" s="170"/>
      <c r="Q194" s="170"/>
      <c r="R194" s="170"/>
      <c r="S194" s="170">
        <v>35763.25</v>
      </c>
      <c r="T194" s="170">
        <v>9796.8700000000008</v>
      </c>
      <c r="U194" s="170"/>
      <c r="V194" s="170"/>
      <c r="W194" s="170">
        <v>25966.38</v>
      </c>
      <c r="X194" s="170"/>
      <c r="Y194" s="170"/>
      <c r="Z194" s="170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</row>
    <row r="195" spans="1:36" s="10" customFormat="1" x14ac:dyDescent="0.2">
      <c r="A195" s="173">
        <v>4221</v>
      </c>
      <c r="B195" s="174" t="s">
        <v>169</v>
      </c>
      <c r="C195" s="160">
        <f t="shared" ref="C195" si="5">SUM(D195:I195)</f>
        <v>33296.870000000003</v>
      </c>
      <c r="D195" s="160">
        <v>9796.8700000000008</v>
      </c>
      <c r="E195" s="160"/>
      <c r="F195" s="160"/>
      <c r="G195" s="160">
        <v>23500</v>
      </c>
      <c r="H195" s="160"/>
      <c r="I195" s="160"/>
      <c r="J195" s="160"/>
      <c r="K195" s="160">
        <v>33296.870000000003</v>
      </c>
      <c r="L195" s="160">
        <v>9796.8700000000008</v>
      </c>
      <c r="M195" s="160"/>
      <c r="N195" s="160"/>
      <c r="O195" s="160">
        <v>23500</v>
      </c>
      <c r="P195" s="160"/>
      <c r="Q195" s="160"/>
      <c r="R195" s="160"/>
      <c r="S195" s="160">
        <v>33296.870000000003</v>
      </c>
      <c r="T195" s="160">
        <v>9796.8700000000008</v>
      </c>
      <c r="U195" s="160"/>
      <c r="V195" s="160"/>
      <c r="W195" s="160">
        <v>23500</v>
      </c>
      <c r="X195" s="160"/>
      <c r="Y195" s="160"/>
      <c r="Z195" s="160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</row>
    <row r="196" spans="1:36" s="10" customFormat="1" x14ac:dyDescent="0.2">
      <c r="A196" s="173">
        <v>4222</v>
      </c>
      <c r="B196" s="174" t="s">
        <v>171</v>
      </c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</row>
    <row r="197" spans="1:36" s="10" customFormat="1" x14ac:dyDescent="0.2">
      <c r="A197" s="173">
        <v>4223</v>
      </c>
      <c r="B197" s="174" t="s">
        <v>173</v>
      </c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</row>
    <row r="198" spans="1:36" s="10" customFormat="1" x14ac:dyDescent="0.2">
      <c r="A198" s="173">
        <v>4224</v>
      </c>
      <c r="B198" s="174" t="s">
        <v>175</v>
      </c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</row>
    <row r="199" spans="1:36" s="10" customFormat="1" x14ac:dyDescent="0.2">
      <c r="A199" s="173">
        <v>4225</v>
      </c>
      <c r="B199" s="174" t="s">
        <v>348</v>
      </c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</row>
    <row r="200" spans="1:36" s="10" customFormat="1" x14ac:dyDescent="0.2">
      <c r="A200" s="173">
        <v>4226</v>
      </c>
      <c r="B200" s="174" t="s">
        <v>179</v>
      </c>
      <c r="C200" s="160">
        <v>2466.38</v>
      </c>
      <c r="D200" s="160"/>
      <c r="E200" s="160"/>
      <c r="F200" s="160"/>
      <c r="G200" s="160">
        <v>2466.38</v>
      </c>
      <c r="H200" s="160"/>
      <c r="I200" s="160"/>
      <c r="J200" s="160"/>
      <c r="K200" s="160">
        <v>2466.38</v>
      </c>
      <c r="L200" s="160"/>
      <c r="M200" s="160"/>
      <c r="N200" s="160"/>
      <c r="O200" s="160">
        <v>2466.38</v>
      </c>
      <c r="P200" s="160"/>
      <c r="Q200" s="160"/>
      <c r="R200" s="160"/>
      <c r="S200" s="160">
        <v>2466.38</v>
      </c>
      <c r="T200" s="160"/>
      <c r="U200" s="160"/>
      <c r="V200" s="160"/>
      <c r="W200" s="160">
        <v>2466.38</v>
      </c>
      <c r="X200" s="160"/>
      <c r="Y200" s="160"/>
      <c r="Z200" s="160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</row>
    <row r="201" spans="1:36" s="10" customFormat="1" x14ac:dyDescent="0.2">
      <c r="A201" s="173">
        <v>4227</v>
      </c>
      <c r="B201" s="175" t="s">
        <v>50</v>
      </c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</row>
    <row r="202" spans="1:36" s="81" customFormat="1" x14ac:dyDescent="0.2">
      <c r="A202" s="173">
        <v>4231</v>
      </c>
      <c r="B202" s="174" t="s">
        <v>184</v>
      </c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:36" s="10" customFormat="1" x14ac:dyDescent="0.2">
      <c r="A203" s="173">
        <v>4241</v>
      </c>
      <c r="B203" s="174" t="s">
        <v>349</v>
      </c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</row>
    <row r="204" spans="1:36" ht="24" x14ac:dyDescent="0.2">
      <c r="A204" s="178" t="s">
        <v>212</v>
      </c>
      <c r="B204" s="179" t="s">
        <v>359</v>
      </c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</row>
    <row r="205" spans="1:36" s="10" customFormat="1" ht="12.75" customHeight="1" x14ac:dyDescent="0.2">
      <c r="A205" s="173">
        <v>4511</v>
      </c>
      <c r="B205" s="174" t="s">
        <v>51</v>
      </c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</row>
    <row r="206" spans="1:36" s="10" customFormat="1" x14ac:dyDescent="0.2">
      <c r="A206" s="164"/>
      <c r="B206" s="180"/>
      <c r="C206" s="166"/>
      <c r="D206" s="181"/>
      <c r="E206" s="181"/>
      <c r="F206" s="181"/>
      <c r="G206" s="181"/>
      <c r="H206" s="181"/>
      <c r="I206" s="181"/>
      <c r="J206" s="181"/>
      <c r="K206" s="166"/>
      <c r="L206" s="181"/>
      <c r="M206" s="181"/>
      <c r="N206" s="181"/>
      <c r="O206" s="181"/>
      <c r="P206" s="181"/>
      <c r="Q206" s="181"/>
      <c r="R206" s="181"/>
      <c r="S206" s="166"/>
      <c r="T206" s="181"/>
      <c r="U206" s="181"/>
      <c r="V206" s="181"/>
      <c r="W206" s="181"/>
      <c r="X206" s="181"/>
      <c r="Y206" s="181"/>
      <c r="Z206" s="18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</row>
    <row r="207" spans="1:36" s="81" customFormat="1" x14ac:dyDescent="0.2">
      <c r="A207" s="164" t="s">
        <v>39</v>
      </c>
      <c r="B207" s="177" t="s">
        <v>360</v>
      </c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:36" x14ac:dyDescent="0.2">
      <c r="A208" s="155">
        <v>3</v>
      </c>
      <c r="B208" s="167" t="s">
        <v>340</v>
      </c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</row>
    <row r="209" spans="1:36" x14ac:dyDescent="0.2">
      <c r="A209" s="168">
        <v>31</v>
      </c>
      <c r="B209" s="169" t="s">
        <v>21</v>
      </c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</row>
    <row r="210" spans="1:36" x14ac:dyDescent="0.2">
      <c r="A210" s="172">
        <v>3111</v>
      </c>
      <c r="B210" s="156" t="s">
        <v>341</v>
      </c>
      <c r="C210" s="160"/>
      <c r="D210" s="157"/>
      <c r="E210" s="157"/>
      <c r="F210" s="157"/>
      <c r="G210" s="157"/>
      <c r="H210" s="157"/>
      <c r="I210" s="157"/>
      <c r="J210" s="157"/>
      <c r="K210" s="160"/>
      <c r="L210" s="157"/>
      <c r="M210" s="157"/>
      <c r="N210" s="157"/>
      <c r="O210" s="157"/>
      <c r="P210" s="157"/>
      <c r="Q210" s="157"/>
      <c r="R210" s="157"/>
      <c r="S210" s="160"/>
      <c r="T210" s="157"/>
      <c r="U210" s="157"/>
      <c r="V210" s="157"/>
      <c r="W210" s="157"/>
      <c r="X210" s="157"/>
      <c r="Y210" s="157"/>
      <c r="Z210" s="157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</row>
    <row r="211" spans="1:36" x14ac:dyDescent="0.2">
      <c r="A211" s="172">
        <v>3113</v>
      </c>
      <c r="B211" s="156" t="s">
        <v>59</v>
      </c>
      <c r="C211" s="160"/>
      <c r="D211" s="157"/>
      <c r="E211" s="157"/>
      <c r="F211" s="157"/>
      <c r="G211" s="157"/>
      <c r="H211" s="157"/>
      <c r="I211" s="157"/>
      <c r="J211" s="157"/>
      <c r="K211" s="160"/>
      <c r="L211" s="157"/>
      <c r="M211" s="157"/>
      <c r="N211" s="157"/>
      <c r="O211" s="157"/>
      <c r="P211" s="157"/>
      <c r="Q211" s="157"/>
      <c r="R211" s="157"/>
      <c r="S211" s="160"/>
      <c r="T211" s="157"/>
      <c r="U211" s="157"/>
      <c r="V211" s="157"/>
      <c r="W211" s="157"/>
      <c r="X211" s="157"/>
      <c r="Y211" s="157"/>
      <c r="Z211" s="157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</row>
    <row r="212" spans="1:36" x14ac:dyDescent="0.2">
      <c r="A212" s="172">
        <v>3114</v>
      </c>
      <c r="B212" s="156" t="s">
        <v>61</v>
      </c>
      <c r="C212" s="160"/>
      <c r="D212" s="157"/>
      <c r="E212" s="157"/>
      <c r="F212" s="157"/>
      <c r="G212" s="157"/>
      <c r="H212" s="157"/>
      <c r="I212" s="157"/>
      <c r="J212" s="157"/>
      <c r="K212" s="160"/>
      <c r="L212" s="157"/>
      <c r="M212" s="157"/>
      <c r="N212" s="157"/>
      <c r="O212" s="157"/>
      <c r="P212" s="157"/>
      <c r="Q212" s="157"/>
      <c r="R212" s="157"/>
      <c r="S212" s="160"/>
      <c r="T212" s="157"/>
      <c r="U212" s="157"/>
      <c r="V212" s="157"/>
      <c r="W212" s="157"/>
      <c r="X212" s="157"/>
      <c r="Y212" s="157"/>
      <c r="Z212" s="157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</row>
    <row r="213" spans="1:36" x14ac:dyDescent="0.2">
      <c r="A213" s="172">
        <v>3121</v>
      </c>
      <c r="B213" s="156" t="s">
        <v>23</v>
      </c>
      <c r="C213" s="160"/>
      <c r="D213" s="157"/>
      <c r="E213" s="157"/>
      <c r="F213" s="157"/>
      <c r="G213" s="157"/>
      <c r="H213" s="157"/>
      <c r="I213" s="157"/>
      <c r="J213" s="157"/>
      <c r="K213" s="160"/>
      <c r="L213" s="157"/>
      <c r="M213" s="157"/>
      <c r="N213" s="157"/>
      <c r="O213" s="157"/>
      <c r="P213" s="157"/>
      <c r="Q213" s="157"/>
      <c r="R213" s="157"/>
      <c r="S213" s="160"/>
      <c r="T213" s="157"/>
      <c r="U213" s="157"/>
      <c r="V213" s="157"/>
      <c r="W213" s="157"/>
      <c r="X213" s="157"/>
      <c r="Y213" s="157"/>
      <c r="Z213" s="157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</row>
    <row r="214" spans="1:36" x14ac:dyDescent="0.2">
      <c r="A214" s="172">
        <v>3131</v>
      </c>
      <c r="B214" s="156" t="s">
        <v>342</v>
      </c>
      <c r="C214" s="160"/>
      <c r="D214" s="157"/>
      <c r="E214" s="157"/>
      <c r="F214" s="157"/>
      <c r="G214" s="157"/>
      <c r="H214" s="157"/>
      <c r="I214" s="157"/>
      <c r="J214" s="157"/>
      <c r="K214" s="160"/>
      <c r="L214" s="157"/>
      <c r="M214" s="157"/>
      <c r="N214" s="157"/>
      <c r="O214" s="157"/>
      <c r="P214" s="157"/>
      <c r="Q214" s="157"/>
      <c r="R214" s="157"/>
      <c r="S214" s="160"/>
      <c r="T214" s="157"/>
      <c r="U214" s="157"/>
      <c r="V214" s="157"/>
      <c r="W214" s="157"/>
      <c r="X214" s="157"/>
      <c r="Y214" s="157"/>
      <c r="Z214" s="157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</row>
    <row r="215" spans="1:36" s="81" customFormat="1" ht="25.5" x14ac:dyDescent="0.2">
      <c r="A215" s="172">
        <v>3132</v>
      </c>
      <c r="B215" s="156" t="s">
        <v>46</v>
      </c>
      <c r="C215" s="160"/>
      <c r="D215" s="157"/>
      <c r="E215" s="157"/>
      <c r="F215" s="157"/>
      <c r="G215" s="157"/>
      <c r="H215" s="157"/>
      <c r="I215" s="157"/>
      <c r="J215" s="157"/>
      <c r="K215" s="160"/>
      <c r="L215" s="157"/>
      <c r="M215" s="157"/>
      <c r="N215" s="157"/>
      <c r="O215" s="157"/>
      <c r="P215" s="157"/>
      <c r="Q215" s="157"/>
      <c r="R215" s="157"/>
      <c r="S215" s="160"/>
      <c r="T215" s="157"/>
      <c r="U215" s="157"/>
      <c r="V215" s="157"/>
      <c r="W215" s="157"/>
      <c r="X215" s="157"/>
      <c r="Y215" s="157"/>
      <c r="Z215" s="157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:36" s="10" customFormat="1" ht="24" x14ac:dyDescent="0.2">
      <c r="A216" s="173">
        <v>3133</v>
      </c>
      <c r="B216" s="174" t="s">
        <v>47</v>
      </c>
      <c r="C216" s="160"/>
      <c r="D216" s="157"/>
      <c r="E216" s="157"/>
      <c r="F216" s="157"/>
      <c r="G216" s="157"/>
      <c r="H216" s="157"/>
      <c r="I216" s="157"/>
      <c r="J216" s="157"/>
      <c r="K216" s="160"/>
      <c r="L216" s="157"/>
      <c r="M216" s="157"/>
      <c r="N216" s="157"/>
      <c r="O216" s="157"/>
      <c r="P216" s="157"/>
      <c r="Q216" s="157"/>
      <c r="R216" s="157"/>
      <c r="S216" s="160"/>
      <c r="T216" s="157"/>
      <c r="U216" s="157"/>
      <c r="V216" s="157"/>
      <c r="W216" s="157"/>
      <c r="X216" s="157"/>
      <c r="Y216" s="157"/>
      <c r="Z216" s="157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</row>
    <row r="217" spans="1:36" s="10" customFormat="1" x14ac:dyDescent="0.2">
      <c r="A217" s="168">
        <v>32</v>
      </c>
      <c r="B217" s="169" t="s">
        <v>25</v>
      </c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</row>
    <row r="218" spans="1:36" s="10" customFormat="1" x14ac:dyDescent="0.2">
      <c r="A218" s="173">
        <v>3211</v>
      </c>
      <c r="B218" s="174" t="s">
        <v>68</v>
      </c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</row>
    <row r="219" spans="1:36" s="10" customFormat="1" ht="24" x14ac:dyDescent="0.2">
      <c r="A219" s="173">
        <v>3212</v>
      </c>
      <c r="B219" s="174" t="s">
        <v>70</v>
      </c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</row>
    <row r="220" spans="1:36" s="10" customFormat="1" x14ac:dyDescent="0.2">
      <c r="A220" s="173">
        <v>3213</v>
      </c>
      <c r="B220" s="174" t="s">
        <v>72</v>
      </c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</row>
    <row r="221" spans="1:36" s="10" customFormat="1" x14ac:dyDescent="0.2">
      <c r="A221" s="173">
        <v>3214</v>
      </c>
      <c r="B221" s="174" t="s">
        <v>74</v>
      </c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</row>
    <row r="222" spans="1:36" s="10" customFormat="1" ht="24" x14ac:dyDescent="0.2">
      <c r="A222" s="173">
        <v>3221</v>
      </c>
      <c r="B222" s="174" t="s">
        <v>48</v>
      </c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</row>
    <row r="223" spans="1:36" s="10" customFormat="1" x14ac:dyDescent="0.2">
      <c r="A223" s="173">
        <v>3222</v>
      </c>
      <c r="B223" s="174" t="s">
        <v>49</v>
      </c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</row>
    <row r="224" spans="1:36" x14ac:dyDescent="0.2">
      <c r="A224" s="173">
        <v>3223</v>
      </c>
      <c r="B224" s="174" t="s">
        <v>79</v>
      </c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</row>
    <row r="225" spans="1:36" ht="24" x14ac:dyDescent="0.2">
      <c r="A225" s="173">
        <v>3224</v>
      </c>
      <c r="B225" s="174" t="s">
        <v>81</v>
      </c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</row>
    <row r="226" spans="1:36" x14ac:dyDescent="0.2">
      <c r="A226" s="173">
        <v>3225</v>
      </c>
      <c r="B226" s="174" t="s">
        <v>83</v>
      </c>
      <c r="C226" s="160"/>
      <c r="D226" s="157"/>
      <c r="E226" s="157"/>
      <c r="F226" s="157"/>
      <c r="G226" s="157"/>
      <c r="H226" s="157"/>
      <c r="I226" s="157"/>
      <c r="J226" s="157"/>
      <c r="K226" s="160"/>
      <c r="L226" s="157"/>
      <c r="M226" s="157"/>
      <c r="N226" s="157"/>
      <c r="O226" s="157"/>
      <c r="P226" s="157"/>
      <c r="Q226" s="157"/>
      <c r="R226" s="157"/>
      <c r="S226" s="160"/>
      <c r="T226" s="157"/>
      <c r="U226" s="157"/>
      <c r="V226" s="157"/>
      <c r="W226" s="157"/>
      <c r="X226" s="157"/>
      <c r="Y226" s="157"/>
      <c r="Z226" s="157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</row>
    <row r="227" spans="1:36" s="10" customFormat="1" x14ac:dyDescent="0.2">
      <c r="A227" s="173">
        <v>3226</v>
      </c>
      <c r="B227" s="174" t="s">
        <v>343</v>
      </c>
      <c r="C227" s="160"/>
      <c r="D227" s="157"/>
      <c r="E227" s="157"/>
      <c r="F227" s="157"/>
      <c r="G227" s="157"/>
      <c r="H227" s="157"/>
      <c r="I227" s="157"/>
      <c r="J227" s="157"/>
      <c r="K227" s="160"/>
      <c r="L227" s="157"/>
      <c r="M227" s="157"/>
      <c r="N227" s="157"/>
      <c r="O227" s="157"/>
      <c r="P227" s="157"/>
      <c r="Q227" s="157"/>
      <c r="R227" s="157"/>
      <c r="S227" s="160"/>
      <c r="T227" s="157"/>
      <c r="U227" s="157"/>
      <c r="V227" s="157"/>
      <c r="W227" s="157"/>
      <c r="X227" s="157"/>
      <c r="Y227" s="157"/>
      <c r="Z227" s="157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</row>
    <row r="228" spans="1:36" s="10" customFormat="1" x14ac:dyDescent="0.2">
      <c r="A228" s="173">
        <v>3227</v>
      </c>
      <c r="B228" s="174" t="s">
        <v>85</v>
      </c>
      <c r="C228" s="160"/>
      <c r="D228" s="157"/>
      <c r="E228" s="157"/>
      <c r="F228" s="157"/>
      <c r="G228" s="157"/>
      <c r="H228" s="157"/>
      <c r="I228" s="157"/>
      <c r="J228" s="157"/>
      <c r="K228" s="160"/>
      <c r="L228" s="157"/>
      <c r="M228" s="157"/>
      <c r="N228" s="157"/>
      <c r="O228" s="157"/>
      <c r="P228" s="157"/>
      <c r="Q228" s="157"/>
      <c r="R228" s="157"/>
      <c r="S228" s="160"/>
      <c r="T228" s="157"/>
      <c r="U228" s="157"/>
      <c r="V228" s="157"/>
      <c r="W228" s="157"/>
      <c r="X228" s="157"/>
      <c r="Y228" s="157"/>
      <c r="Z228" s="157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</row>
    <row r="229" spans="1:36" s="10" customFormat="1" x14ac:dyDescent="0.2">
      <c r="A229" s="173">
        <v>3231</v>
      </c>
      <c r="B229" s="174" t="s">
        <v>88</v>
      </c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</row>
    <row r="230" spans="1:36" s="10" customFormat="1" ht="24" x14ac:dyDescent="0.2">
      <c r="A230" s="173">
        <v>3232</v>
      </c>
      <c r="B230" s="174" t="s">
        <v>52</v>
      </c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</row>
    <row r="231" spans="1:36" s="10" customFormat="1" x14ac:dyDescent="0.2">
      <c r="A231" s="173">
        <v>3233</v>
      </c>
      <c r="B231" s="174" t="s">
        <v>91</v>
      </c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</row>
    <row r="232" spans="1:36" s="10" customFormat="1" x14ac:dyDescent="0.2">
      <c r="A232" s="173">
        <v>3234</v>
      </c>
      <c r="B232" s="174" t="s">
        <v>93</v>
      </c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</row>
    <row r="233" spans="1:36" s="10" customFormat="1" x14ac:dyDescent="0.2">
      <c r="A233" s="173">
        <v>3235</v>
      </c>
      <c r="B233" s="174" t="s">
        <v>95</v>
      </c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</row>
    <row r="234" spans="1:36" s="10" customFormat="1" x14ac:dyDescent="0.2">
      <c r="A234" s="173">
        <v>3236</v>
      </c>
      <c r="B234" s="174" t="s">
        <v>97</v>
      </c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</row>
    <row r="235" spans="1:36" x14ac:dyDescent="0.2">
      <c r="A235" s="173">
        <v>3237</v>
      </c>
      <c r="B235" s="174" t="s">
        <v>99</v>
      </c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</row>
    <row r="236" spans="1:36" s="10" customFormat="1" x14ac:dyDescent="0.2">
      <c r="A236" s="173">
        <v>3238</v>
      </c>
      <c r="B236" s="174" t="s">
        <v>101</v>
      </c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</row>
    <row r="237" spans="1:36" s="10" customFormat="1" x14ac:dyDescent="0.2">
      <c r="A237" s="173">
        <v>3239</v>
      </c>
      <c r="B237" s="174" t="s">
        <v>103</v>
      </c>
      <c r="C237" s="160"/>
      <c r="D237" s="157"/>
      <c r="E237" s="157"/>
      <c r="F237" s="157"/>
      <c r="G237" s="157"/>
      <c r="H237" s="157"/>
      <c r="I237" s="157"/>
      <c r="J237" s="157"/>
      <c r="K237" s="160"/>
      <c r="L237" s="157"/>
      <c r="M237" s="157"/>
      <c r="N237" s="157"/>
      <c r="O237" s="157"/>
      <c r="P237" s="157"/>
      <c r="Q237" s="157"/>
      <c r="R237" s="157"/>
      <c r="S237" s="160"/>
      <c r="T237" s="157"/>
      <c r="U237" s="157"/>
      <c r="V237" s="157"/>
      <c r="W237" s="157"/>
      <c r="X237" s="157"/>
      <c r="Y237" s="157"/>
      <c r="Z237" s="157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</row>
    <row r="238" spans="1:36" s="10" customFormat="1" ht="24" x14ac:dyDescent="0.2">
      <c r="A238" s="173">
        <v>3241</v>
      </c>
      <c r="B238" s="174" t="s">
        <v>105</v>
      </c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</row>
    <row r="239" spans="1:36" s="10" customFormat="1" x14ac:dyDescent="0.2">
      <c r="A239" s="173">
        <v>3291</v>
      </c>
      <c r="B239" s="175" t="s">
        <v>109</v>
      </c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</row>
    <row r="240" spans="1:36" s="10" customFormat="1" x14ac:dyDescent="0.2">
      <c r="A240" s="173">
        <v>3292</v>
      </c>
      <c r="B240" s="174" t="s">
        <v>111</v>
      </c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</row>
    <row r="241" spans="1:36" s="10" customFormat="1" x14ac:dyDescent="0.2">
      <c r="A241" s="173">
        <v>3293</v>
      </c>
      <c r="B241" s="174" t="s">
        <v>113</v>
      </c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</row>
    <row r="242" spans="1:36" s="10" customFormat="1" x14ac:dyDescent="0.2">
      <c r="A242" s="173">
        <v>3294</v>
      </c>
      <c r="B242" s="174" t="s">
        <v>344</v>
      </c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</row>
    <row r="243" spans="1:36" s="81" customFormat="1" x14ac:dyDescent="0.2">
      <c r="A243" s="173">
        <v>3295</v>
      </c>
      <c r="B243" s="174" t="s">
        <v>117</v>
      </c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:36" s="10" customFormat="1" x14ac:dyDescent="0.2">
      <c r="A244" s="173">
        <v>3299</v>
      </c>
      <c r="B244" s="174" t="s">
        <v>345</v>
      </c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</row>
    <row r="245" spans="1:36" s="10" customFormat="1" x14ac:dyDescent="0.2">
      <c r="A245" s="168">
        <v>34</v>
      </c>
      <c r="B245" s="169" t="s">
        <v>122</v>
      </c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</row>
    <row r="246" spans="1:36" s="10" customFormat="1" x14ac:dyDescent="0.2">
      <c r="A246" s="173">
        <v>3431</v>
      </c>
      <c r="B246" s="175" t="s">
        <v>129</v>
      </c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</row>
    <row r="247" spans="1:36" s="81" customFormat="1" ht="24.75" customHeight="1" x14ac:dyDescent="0.2">
      <c r="A247" s="173">
        <v>3432</v>
      </c>
      <c r="B247" s="174" t="s">
        <v>131</v>
      </c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:36" s="10" customFormat="1" x14ac:dyDescent="0.2">
      <c r="A248" s="173">
        <v>3433</v>
      </c>
      <c r="B248" s="174" t="s">
        <v>346</v>
      </c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</row>
    <row r="249" spans="1:36" s="10" customFormat="1" ht="24" x14ac:dyDescent="0.2">
      <c r="A249" s="178" t="s">
        <v>161</v>
      </c>
      <c r="B249" s="179" t="s">
        <v>162</v>
      </c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</row>
    <row r="250" spans="1:36" s="10" customFormat="1" x14ac:dyDescent="0.2">
      <c r="A250" s="173">
        <v>4221</v>
      </c>
      <c r="B250" s="174" t="s">
        <v>169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</row>
    <row r="251" spans="1:36" s="10" customFormat="1" x14ac:dyDescent="0.2">
      <c r="A251" s="173">
        <v>4222</v>
      </c>
      <c r="B251" s="174" t="s">
        <v>171</v>
      </c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</row>
    <row r="252" spans="1:36" s="10" customFormat="1" x14ac:dyDescent="0.2">
      <c r="A252" s="173">
        <v>4223</v>
      </c>
      <c r="B252" s="174" t="s">
        <v>173</v>
      </c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</row>
    <row r="253" spans="1:36" s="10" customFormat="1" x14ac:dyDescent="0.2">
      <c r="A253" s="173">
        <v>4224</v>
      </c>
      <c r="B253" s="174" t="s">
        <v>175</v>
      </c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</row>
    <row r="254" spans="1:36" s="10" customFormat="1" x14ac:dyDescent="0.2">
      <c r="A254" s="173">
        <v>4225</v>
      </c>
      <c r="B254" s="174" t="s">
        <v>348</v>
      </c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</row>
    <row r="255" spans="1:36" s="10" customFormat="1" x14ac:dyDescent="0.2">
      <c r="A255" s="173">
        <v>4226</v>
      </c>
      <c r="B255" s="174" t="s">
        <v>179</v>
      </c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</row>
    <row r="256" spans="1:36" s="10" customFormat="1" x14ac:dyDescent="0.2">
      <c r="A256" s="173">
        <v>4227</v>
      </c>
      <c r="B256" s="175" t="s">
        <v>50</v>
      </c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</row>
    <row r="257" spans="1:36" s="81" customFormat="1" x14ac:dyDescent="0.2">
      <c r="A257" s="173">
        <v>4231</v>
      </c>
      <c r="B257" s="174" t="s">
        <v>184</v>
      </c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:36" s="10" customFormat="1" x14ac:dyDescent="0.2">
      <c r="A258" s="173">
        <v>4241</v>
      </c>
      <c r="B258" s="174" t="s">
        <v>349</v>
      </c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</row>
    <row r="259" spans="1:36" s="10" customFormat="1" ht="24" x14ac:dyDescent="0.2">
      <c r="A259" s="178" t="s">
        <v>212</v>
      </c>
      <c r="B259" s="179" t="s">
        <v>359</v>
      </c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</row>
    <row r="260" spans="1:36" s="10" customFormat="1" ht="24" x14ac:dyDescent="0.2">
      <c r="A260" s="173">
        <v>4511</v>
      </c>
      <c r="B260" s="174" t="s">
        <v>51</v>
      </c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</row>
    <row r="261" spans="1:36" s="81" customFormat="1" ht="25.5" x14ac:dyDescent="0.2">
      <c r="A261" s="164" t="s">
        <v>39</v>
      </c>
      <c r="B261" s="177" t="s">
        <v>361</v>
      </c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:36" x14ac:dyDescent="0.2">
      <c r="A262" s="155">
        <v>3</v>
      </c>
      <c r="B262" s="167" t="s">
        <v>340</v>
      </c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</row>
    <row r="263" spans="1:36" x14ac:dyDescent="0.2">
      <c r="A263" s="168">
        <v>31</v>
      </c>
      <c r="B263" s="169" t="s">
        <v>21</v>
      </c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</row>
    <row r="264" spans="1:36" x14ac:dyDescent="0.2">
      <c r="A264" s="172">
        <v>3111</v>
      </c>
      <c r="B264" s="156" t="s">
        <v>341</v>
      </c>
      <c r="C264" s="160"/>
      <c r="D264" s="157"/>
      <c r="E264" s="157"/>
      <c r="F264" s="157"/>
      <c r="G264" s="157"/>
      <c r="H264" s="157"/>
      <c r="I264" s="157"/>
      <c r="J264" s="157"/>
      <c r="K264" s="160"/>
      <c r="L264" s="157"/>
      <c r="M264" s="157"/>
      <c r="N264" s="157"/>
      <c r="O264" s="157"/>
      <c r="P264" s="157"/>
      <c r="Q264" s="157"/>
      <c r="R264" s="157"/>
      <c r="S264" s="160"/>
      <c r="T264" s="157"/>
      <c r="U264" s="157"/>
      <c r="V264" s="157"/>
      <c r="W264" s="157"/>
      <c r="X264" s="157"/>
      <c r="Y264" s="157"/>
      <c r="Z264" s="157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</row>
    <row r="265" spans="1:36" x14ac:dyDescent="0.2">
      <c r="A265" s="172">
        <v>3113</v>
      </c>
      <c r="B265" s="156" t="s">
        <v>59</v>
      </c>
      <c r="C265" s="160"/>
      <c r="D265" s="157"/>
      <c r="E265" s="157"/>
      <c r="F265" s="157"/>
      <c r="G265" s="157"/>
      <c r="H265" s="157"/>
      <c r="I265" s="157"/>
      <c r="J265" s="157"/>
      <c r="K265" s="160"/>
      <c r="L265" s="157"/>
      <c r="M265" s="157"/>
      <c r="N265" s="157"/>
      <c r="O265" s="157"/>
      <c r="P265" s="157"/>
      <c r="Q265" s="157"/>
      <c r="R265" s="157"/>
      <c r="S265" s="160"/>
      <c r="T265" s="157"/>
      <c r="U265" s="157"/>
      <c r="V265" s="157"/>
      <c r="W265" s="157"/>
      <c r="X265" s="157"/>
      <c r="Y265" s="157"/>
      <c r="Z265" s="157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</row>
    <row r="266" spans="1:36" x14ac:dyDescent="0.2">
      <c r="A266" s="172">
        <v>3114</v>
      </c>
      <c r="B266" s="156" t="s">
        <v>61</v>
      </c>
      <c r="C266" s="160"/>
      <c r="D266" s="157"/>
      <c r="E266" s="157"/>
      <c r="F266" s="157"/>
      <c r="G266" s="157"/>
      <c r="H266" s="157"/>
      <c r="I266" s="157"/>
      <c r="J266" s="157"/>
      <c r="K266" s="160"/>
      <c r="L266" s="157"/>
      <c r="M266" s="157"/>
      <c r="N266" s="157"/>
      <c r="O266" s="157"/>
      <c r="P266" s="157"/>
      <c r="Q266" s="157"/>
      <c r="R266" s="157"/>
      <c r="S266" s="160"/>
      <c r="T266" s="157"/>
      <c r="U266" s="157"/>
      <c r="V266" s="157"/>
      <c r="W266" s="157"/>
      <c r="X266" s="157"/>
      <c r="Y266" s="157"/>
      <c r="Z266" s="157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</row>
    <row r="267" spans="1:36" x14ac:dyDescent="0.2">
      <c r="A267" s="172">
        <v>3121</v>
      </c>
      <c r="B267" s="156" t="s">
        <v>23</v>
      </c>
      <c r="C267" s="160"/>
      <c r="D267" s="157"/>
      <c r="E267" s="157"/>
      <c r="F267" s="157"/>
      <c r="G267" s="157"/>
      <c r="H267" s="157"/>
      <c r="I267" s="157"/>
      <c r="J267" s="157"/>
      <c r="K267" s="160"/>
      <c r="L267" s="157"/>
      <c r="M267" s="157"/>
      <c r="N267" s="157"/>
      <c r="O267" s="157"/>
      <c r="P267" s="157"/>
      <c r="Q267" s="157"/>
      <c r="R267" s="157"/>
      <c r="S267" s="160"/>
      <c r="T267" s="157"/>
      <c r="U267" s="157"/>
      <c r="V267" s="157"/>
      <c r="W267" s="157"/>
      <c r="X267" s="157"/>
      <c r="Y267" s="157"/>
      <c r="Z267" s="157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</row>
    <row r="268" spans="1:36" x14ac:dyDescent="0.2">
      <c r="A268" s="172">
        <v>3131</v>
      </c>
      <c r="B268" s="156" t="s">
        <v>342</v>
      </c>
      <c r="C268" s="160"/>
      <c r="D268" s="157"/>
      <c r="E268" s="157"/>
      <c r="F268" s="157"/>
      <c r="G268" s="157"/>
      <c r="H268" s="157"/>
      <c r="I268" s="157"/>
      <c r="J268" s="157"/>
      <c r="K268" s="160"/>
      <c r="L268" s="157"/>
      <c r="M268" s="157"/>
      <c r="N268" s="157"/>
      <c r="O268" s="157"/>
      <c r="P268" s="157"/>
      <c r="Q268" s="157"/>
      <c r="R268" s="157"/>
      <c r="S268" s="160"/>
      <c r="T268" s="157"/>
      <c r="U268" s="157"/>
      <c r="V268" s="157"/>
      <c r="W268" s="157"/>
      <c r="X268" s="157"/>
      <c r="Y268" s="157"/>
      <c r="Z268" s="157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</row>
    <row r="269" spans="1:36" s="81" customFormat="1" ht="25.5" x14ac:dyDescent="0.2">
      <c r="A269" s="172">
        <v>3132</v>
      </c>
      <c r="B269" s="156" t="s">
        <v>46</v>
      </c>
      <c r="C269" s="160"/>
      <c r="D269" s="157"/>
      <c r="E269" s="157"/>
      <c r="F269" s="157"/>
      <c r="G269" s="157"/>
      <c r="H269" s="157"/>
      <c r="I269" s="157"/>
      <c r="J269" s="157"/>
      <c r="K269" s="160"/>
      <c r="L269" s="157"/>
      <c r="M269" s="157"/>
      <c r="N269" s="157"/>
      <c r="O269" s="157"/>
      <c r="P269" s="157"/>
      <c r="Q269" s="157"/>
      <c r="R269" s="157"/>
      <c r="S269" s="160"/>
      <c r="T269" s="157"/>
      <c r="U269" s="157"/>
      <c r="V269" s="157"/>
      <c r="W269" s="157"/>
      <c r="X269" s="157"/>
      <c r="Y269" s="157"/>
      <c r="Z269" s="157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:36" s="10" customFormat="1" ht="24" x14ac:dyDescent="0.2">
      <c r="A270" s="173">
        <v>3133</v>
      </c>
      <c r="B270" s="174" t="s">
        <v>47</v>
      </c>
      <c r="C270" s="160"/>
      <c r="D270" s="157"/>
      <c r="E270" s="157"/>
      <c r="F270" s="157"/>
      <c r="G270" s="157"/>
      <c r="H270" s="157"/>
      <c r="I270" s="157"/>
      <c r="J270" s="157"/>
      <c r="K270" s="160"/>
      <c r="L270" s="157"/>
      <c r="M270" s="157"/>
      <c r="N270" s="157"/>
      <c r="O270" s="157"/>
      <c r="P270" s="157"/>
      <c r="Q270" s="157"/>
      <c r="R270" s="157"/>
      <c r="S270" s="160"/>
      <c r="T270" s="157"/>
      <c r="U270" s="157"/>
      <c r="V270" s="157"/>
      <c r="W270" s="157"/>
      <c r="X270" s="157"/>
      <c r="Y270" s="157"/>
      <c r="Z270" s="157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</row>
    <row r="271" spans="1:36" s="10" customFormat="1" x14ac:dyDescent="0.2">
      <c r="A271" s="168">
        <v>32</v>
      </c>
      <c r="B271" s="169" t="s">
        <v>25</v>
      </c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</row>
    <row r="272" spans="1:36" s="10" customFormat="1" x14ac:dyDescent="0.2">
      <c r="A272" s="173">
        <v>3211</v>
      </c>
      <c r="B272" s="174" t="s">
        <v>68</v>
      </c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</row>
    <row r="273" spans="1:36" s="10" customFormat="1" ht="24" x14ac:dyDescent="0.2">
      <c r="A273" s="173">
        <v>3212</v>
      </c>
      <c r="B273" s="174" t="s">
        <v>70</v>
      </c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</row>
    <row r="274" spans="1:36" s="10" customFormat="1" x14ac:dyDescent="0.2">
      <c r="A274" s="173">
        <v>3213</v>
      </c>
      <c r="B274" s="174" t="s">
        <v>72</v>
      </c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</row>
    <row r="275" spans="1:36" s="10" customFormat="1" x14ac:dyDescent="0.2">
      <c r="A275" s="173">
        <v>3214</v>
      </c>
      <c r="B275" s="174" t="s">
        <v>74</v>
      </c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</row>
    <row r="276" spans="1:36" s="10" customFormat="1" ht="24" x14ac:dyDescent="0.2">
      <c r="A276" s="173">
        <v>3221</v>
      </c>
      <c r="B276" s="174" t="s">
        <v>48</v>
      </c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</row>
    <row r="277" spans="1:36" s="10" customFormat="1" x14ac:dyDescent="0.2">
      <c r="A277" s="173">
        <v>3222</v>
      </c>
      <c r="B277" s="174" t="s">
        <v>49</v>
      </c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</row>
    <row r="278" spans="1:36" x14ac:dyDescent="0.2">
      <c r="A278" s="173">
        <v>3223</v>
      </c>
      <c r="B278" s="174" t="s">
        <v>79</v>
      </c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</row>
    <row r="279" spans="1:36" ht="24" x14ac:dyDescent="0.2">
      <c r="A279" s="173">
        <v>3224</v>
      </c>
      <c r="B279" s="174" t="s">
        <v>81</v>
      </c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</row>
    <row r="280" spans="1:36" x14ac:dyDescent="0.2">
      <c r="A280" s="173">
        <v>3225</v>
      </c>
      <c r="B280" s="174" t="s">
        <v>83</v>
      </c>
      <c r="C280" s="160"/>
      <c r="D280" s="157"/>
      <c r="E280" s="157"/>
      <c r="F280" s="157"/>
      <c r="G280" s="157"/>
      <c r="H280" s="157"/>
      <c r="I280" s="157"/>
      <c r="J280" s="157"/>
      <c r="K280" s="160"/>
      <c r="L280" s="157"/>
      <c r="M280" s="157"/>
      <c r="N280" s="157"/>
      <c r="O280" s="157"/>
      <c r="P280" s="157"/>
      <c r="Q280" s="157"/>
      <c r="R280" s="157"/>
      <c r="S280" s="160"/>
      <c r="T280" s="157"/>
      <c r="U280" s="157"/>
      <c r="V280" s="157"/>
      <c r="W280" s="157"/>
      <c r="X280" s="157"/>
      <c r="Y280" s="157"/>
      <c r="Z280" s="157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</row>
    <row r="281" spans="1:36" s="10" customFormat="1" x14ac:dyDescent="0.2">
      <c r="A281" s="173">
        <v>3226</v>
      </c>
      <c r="B281" s="174" t="s">
        <v>343</v>
      </c>
      <c r="C281" s="160"/>
      <c r="D281" s="157"/>
      <c r="E281" s="157"/>
      <c r="F281" s="157"/>
      <c r="G281" s="157"/>
      <c r="H281" s="157"/>
      <c r="I281" s="157"/>
      <c r="J281" s="157"/>
      <c r="K281" s="160"/>
      <c r="L281" s="157"/>
      <c r="M281" s="157"/>
      <c r="N281" s="157"/>
      <c r="O281" s="157"/>
      <c r="P281" s="157"/>
      <c r="Q281" s="157"/>
      <c r="R281" s="157"/>
      <c r="S281" s="160"/>
      <c r="T281" s="157"/>
      <c r="U281" s="157"/>
      <c r="V281" s="157"/>
      <c r="W281" s="157"/>
      <c r="X281" s="157"/>
      <c r="Y281" s="157"/>
      <c r="Z281" s="157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</row>
    <row r="282" spans="1:36" s="10" customFormat="1" x14ac:dyDescent="0.2">
      <c r="A282" s="173">
        <v>3227</v>
      </c>
      <c r="B282" s="174" t="s">
        <v>85</v>
      </c>
      <c r="C282" s="160"/>
      <c r="D282" s="157"/>
      <c r="E282" s="157"/>
      <c r="F282" s="157"/>
      <c r="G282" s="157"/>
      <c r="H282" s="157"/>
      <c r="I282" s="157"/>
      <c r="J282" s="157"/>
      <c r="K282" s="160"/>
      <c r="L282" s="157"/>
      <c r="M282" s="157"/>
      <c r="N282" s="157"/>
      <c r="O282" s="157"/>
      <c r="P282" s="157"/>
      <c r="Q282" s="157"/>
      <c r="R282" s="157"/>
      <c r="S282" s="160"/>
      <c r="T282" s="157"/>
      <c r="U282" s="157"/>
      <c r="V282" s="157"/>
      <c r="W282" s="157"/>
      <c r="X282" s="157"/>
      <c r="Y282" s="157"/>
      <c r="Z282" s="157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</row>
    <row r="283" spans="1:36" s="10" customFormat="1" x14ac:dyDescent="0.2">
      <c r="A283" s="173">
        <v>3231</v>
      </c>
      <c r="B283" s="174" t="s">
        <v>88</v>
      </c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</row>
    <row r="284" spans="1:36" s="10" customFormat="1" ht="24" x14ac:dyDescent="0.2">
      <c r="A284" s="173">
        <v>3232</v>
      </c>
      <c r="B284" s="174" t="s">
        <v>52</v>
      </c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</row>
    <row r="285" spans="1:36" s="10" customFormat="1" x14ac:dyDescent="0.2">
      <c r="A285" s="173">
        <v>3233</v>
      </c>
      <c r="B285" s="174" t="s">
        <v>91</v>
      </c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</row>
    <row r="286" spans="1:36" s="10" customFormat="1" x14ac:dyDescent="0.2">
      <c r="A286" s="173">
        <v>3234</v>
      </c>
      <c r="B286" s="174" t="s">
        <v>93</v>
      </c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</row>
    <row r="287" spans="1:36" s="10" customFormat="1" x14ac:dyDescent="0.2">
      <c r="A287" s="173">
        <v>3235</v>
      </c>
      <c r="B287" s="174" t="s">
        <v>95</v>
      </c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</row>
    <row r="288" spans="1:36" s="10" customFormat="1" x14ac:dyDescent="0.2">
      <c r="A288" s="173">
        <v>3236</v>
      </c>
      <c r="B288" s="174" t="s">
        <v>97</v>
      </c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</row>
    <row r="289" spans="1:36" x14ac:dyDescent="0.2">
      <c r="A289" s="173">
        <v>3237</v>
      </c>
      <c r="B289" s="174" t="s">
        <v>99</v>
      </c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</row>
    <row r="290" spans="1:36" s="10" customFormat="1" x14ac:dyDescent="0.2">
      <c r="A290" s="173">
        <v>3238</v>
      </c>
      <c r="B290" s="174" t="s">
        <v>101</v>
      </c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</row>
    <row r="291" spans="1:36" s="10" customFormat="1" x14ac:dyDescent="0.2">
      <c r="A291" s="173">
        <v>3239</v>
      </c>
      <c r="B291" s="174" t="s">
        <v>103</v>
      </c>
      <c r="C291" s="160"/>
      <c r="D291" s="157"/>
      <c r="E291" s="157"/>
      <c r="F291" s="157"/>
      <c r="G291" s="157"/>
      <c r="H291" s="157"/>
      <c r="I291" s="157"/>
      <c r="J291" s="157"/>
      <c r="K291" s="160"/>
      <c r="L291" s="157"/>
      <c r="M291" s="157"/>
      <c r="N291" s="157"/>
      <c r="O291" s="157"/>
      <c r="P291" s="157"/>
      <c r="Q291" s="157"/>
      <c r="R291" s="157"/>
      <c r="S291" s="160"/>
      <c r="T291" s="157"/>
      <c r="U291" s="157"/>
      <c r="V291" s="157"/>
      <c r="W291" s="157"/>
      <c r="X291" s="157"/>
      <c r="Y291" s="157"/>
      <c r="Z291" s="157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</row>
    <row r="292" spans="1:36" s="10" customFormat="1" ht="24" x14ac:dyDescent="0.2">
      <c r="A292" s="173">
        <v>3241</v>
      </c>
      <c r="B292" s="174" t="s">
        <v>105</v>
      </c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</row>
    <row r="293" spans="1:36" s="10" customFormat="1" x14ac:dyDescent="0.2">
      <c r="A293" s="173">
        <v>3291</v>
      </c>
      <c r="B293" s="175" t="s">
        <v>109</v>
      </c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</row>
    <row r="294" spans="1:36" s="10" customFormat="1" x14ac:dyDescent="0.2">
      <c r="A294" s="173">
        <v>3292</v>
      </c>
      <c r="B294" s="174" t="s">
        <v>111</v>
      </c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</row>
    <row r="295" spans="1:36" s="10" customFormat="1" x14ac:dyDescent="0.2">
      <c r="A295" s="173">
        <v>3293</v>
      </c>
      <c r="B295" s="174" t="s">
        <v>113</v>
      </c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</row>
    <row r="296" spans="1:36" s="10" customFormat="1" x14ac:dyDescent="0.2">
      <c r="A296" s="173">
        <v>3294</v>
      </c>
      <c r="B296" s="174" t="s">
        <v>344</v>
      </c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</row>
    <row r="297" spans="1:36" s="81" customFormat="1" x14ac:dyDescent="0.2">
      <c r="A297" s="173">
        <v>3295</v>
      </c>
      <c r="B297" s="174" t="s">
        <v>117</v>
      </c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:36" s="10" customFormat="1" x14ac:dyDescent="0.2">
      <c r="A298" s="173">
        <v>3299</v>
      </c>
      <c r="B298" s="174" t="s">
        <v>345</v>
      </c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</row>
    <row r="299" spans="1:36" s="10" customFormat="1" x14ac:dyDescent="0.2">
      <c r="A299" s="168">
        <v>34</v>
      </c>
      <c r="B299" s="169" t="s">
        <v>122</v>
      </c>
      <c r="C299" s="170"/>
      <c r="D299" s="170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</row>
    <row r="300" spans="1:36" s="10" customFormat="1" x14ac:dyDescent="0.2">
      <c r="A300" s="173">
        <v>3431</v>
      </c>
      <c r="B300" s="175" t="s">
        <v>129</v>
      </c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</row>
    <row r="301" spans="1:36" s="81" customFormat="1" ht="24.75" customHeight="1" x14ac:dyDescent="0.2">
      <c r="A301" s="173">
        <v>3432</v>
      </c>
      <c r="B301" s="174" t="s">
        <v>131</v>
      </c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:36" s="10" customFormat="1" x14ac:dyDescent="0.2">
      <c r="A302" s="173">
        <v>3433</v>
      </c>
      <c r="B302" s="174" t="s">
        <v>346</v>
      </c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</row>
    <row r="303" spans="1:36" s="10" customFormat="1" ht="24" x14ac:dyDescent="0.2">
      <c r="A303" s="178" t="s">
        <v>161</v>
      </c>
      <c r="B303" s="179" t="s">
        <v>162</v>
      </c>
      <c r="C303" s="170"/>
      <c r="D303" s="170"/>
      <c r="E303" s="170"/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</row>
    <row r="304" spans="1:36" s="10" customFormat="1" x14ac:dyDescent="0.2">
      <c r="A304" s="173">
        <v>4221</v>
      </c>
      <c r="B304" s="174" t="s">
        <v>169</v>
      </c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</row>
    <row r="305" spans="1:36" s="10" customFormat="1" x14ac:dyDescent="0.2">
      <c r="A305" s="173">
        <v>4222</v>
      </c>
      <c r="B305" s="174" t="s">
        <v>171</v>
      </c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</row>
    <row r="306" spans="1:36" s="10" customFormat="1" x14ac:dyDescent="0.2">
      <c r="A306" s="173">
        <v>4223</v>
      </c>
      <c r="B306" s="174" t="s">
        <v>173</v>
      </c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</row>
    <row r="307" spans="1:36" s="10" customFormat="1" x14ac:dyDescent="0.2">
      <c r="A307" s="173">
        <v>4224</v>
      </c>
      <c r="B307" s="174" t="s">
        <v>175</v>
      </c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</row>
    <row r="308" spans="1:36" s="10" customFormat="1" x14ac:dyDescent="0.2">
      <c r="A308" s="173">
        <v>4225</v>
      </c>
      <c r="B308" s="174" t="s">
        <v>348</v>
      </c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</row>
    <row r="309" spans="1:36" s="10" customFormat="1" x14ac:dyDescent="0.2">
      <c r="A309" s="173">
        <v>4226</v>
      </c>
      <c r="B309" s="174" t="s">
        <v>179</v>
      </c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</row>
    <row r="310" spans="1:36" s="10" customFormat="1" x14ac:dyDescent="0.2">
      <c r="A310" s="173">
        <v>4227</v>
      </c>
      <c r="B310" s="175" t="s">
        <v>50</v>
      </c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</row>
    <row r="311" spans="1:36" s="81" customFormat="1" x14ac:dyDescent="0.2">
      <c r="A311" s="173">
        <v>4231</v>
      </c>
      <c r="B311" s="174" t="s">
        <v>184</v>
      </c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:36" s="10" customFormat="1" x14ac:dyDescent="0.2">
      <c r="A312" s="173">
        <v>4241</v>
      </c>
      <c r="B312" s="174" t="s">
        <v>349</v>
      </c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</row>
    <row r="313" spans="1:36" s="10" customFormat="1" ht="24" x14ac:dyDescent="0.2">
      <c r="A313" s="178" t="s">
        <v>212</v>
      </c>
      <c r="B313" s="179" t="s">
        <v>359</v>
      </c>
      <c r="C313" s="170"/>
      <c r="D313" s="170"/>
      <c r="E313" s="170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</row>
    <row r="314" spans="1:36" s="10" customFormat="1" ht="24" x14ac:dyDescent="0.2">
      <c r="A314" s="173">
        <v>4511</v>
      </c>
      <c r="B314" s="174" t="s">
        <v>51</v>
      </c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</row>
    <row r="315" spans="1:36" s="81" customFormat="1" x14ac:dyDescent="0.2">
      <c r="A315" s="164" t="s">
        <v>39</v>
      </c>
      <c r="B315" s="177" t="s">
        <v>362</v>
      </c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:36" x14ac:dyDescent="0.2">
      <c r="A316" s="155">
        <v>3</v>
      </c>
      <c r="B316" s="167" t="s">
        <v>340</v>
      </c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</row>
    <row r="317" spans="1:36" x14ac:dyDescent="0.2">
      <c r="A317" s="168">
        <v>31</v>
      </c>
      <c r="B317" s="169" t="s">
        <v>21</v>
      </c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</row>
    <row r="318" spans="1:36" x14ac:dyDescent="0.2">
      <c r="A318" s="172">
        <v>3111</v>
      </c>
      <c r="B318" s="156" t="s">
        <v>341</v>
      </c>
      <c r="C318" s="160"/>
      <c r="D318" s="157"/>
      <c r="E318" s="157"/>
      <c r="F318" s="157"/>
      <c r="G318" s="157"/>
      <c r="H318" s="157"/>
      <c r="I318" s="157"/>
      <c r="J318" s="157"/>
      <c r="K318" s="160"/>
      <c r="L318" s="157"/>
      <c r="M318" s="157"/>
      <c r="N318" s="157"/>
      <c r="O318" s="157"/>
      <c r="P318" s="157"/>
      <c r="Q318" s="157"/>
      <c r="R318" s="157"/>
      <c r="S318" s="160"/>
      <c r="T318" s="157"/>
      <c r="U318" s="157"/>
      <c r="V318" s="157"/>
      <c r="W318" s="157"/>
      <c r="X318" s="157"/>
      <c r="Y318" s="157"/>
      <c r="Z318" s="157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</row>
    <row r="319" spans="1:36" x14ac:dyDescent="0.2">
      <c r="A319" s="172">
        <v>3113</v>
      </c>
      <c r="B319" s="156" t="s">
        <v>59</v>
      </c>
      <c r="C319" s="160"/>
      <c r="D319" s="157"/>
      <c r="E319" s="157"/>
      <c r="F319" s="157"/>
      <c r="G319" s="157"/>
      <c r="H319" s="157"/>
      <c r="I319" s="157"/>
      <c r="J319" s="157"/>
      <c r="K319" s="160"/>
      <c r="L319" s="157"/>
      <c r="M319" s="157"/>
      <c r="N319" s="157"/>
      <c r="O319" s="157"/>
      <c r="P319" s="157"/>
      <c r="Q319" s="157"/>
      <c r="R319" s="157"/>
      <c r="S319" s="160"/>
      <c r="T319" s="157"/>
      <c r="U319" s="157"/>
      <c r="V319" s="157"/>
      <c r="W319" s="157"/>
      <c r="X319" s="157"/>
      <c r="Y319" s="157"/>
      <c r="Z319" s="157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</row>
    <row r="320" spans="1:36" x14ac:dyDescent="0.2">
      <c r="A320" s="172">
        <v>3114</v>
      </c>
      <c r="B320" s="156" t="s">
        <v>61</v>
      </c>
      <c r="C320" s="160"/>
      <c r="D320" s="157"/>
      <c r="E320" s="157"/>
      <c r="F320" s="157"/>
      <c r="G320" s="157"/>
      <c r="H320" s="157"/>
      <c r="I320" s="157"/>
      <c r="J320" s="157"/>
      <c r="K320" s="160"/>
      <c r="L320" s="157"/>
      <c r="M320" s="157"/>
      <c r="N320" s="157"/>
      <c r="O320" s="157"/>
      <c r="P320" s="157"/>
      <c r="Q320" s="157"/>
      <c r="R320" s="157"/>
      <c r="S320" s="160"/>
      <c r="T320" s="157"/>
      <c r="U320" s="157"/>
      <c r="V320" s="157"/>
      <c r="W320" s="157"/>
      <c r="X320" s="157"/>
      <c r="Y320" s="157"/>
      <c r="Z320" s="157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</row>
    <row r="321" spans="1:36" x14ac:dyDescent="0.2">
      <c r="A321" s="172">
        <v>3121</v>
      </c>
      <c r="B321" s="156" t="s">
        <v>23</v>
      </c>
      <c r="C321" s="160"/>
      <c r="D321" s="157"/>
      <c r="E321" s="157"/>
      <c r="F321" s="157"/>
      <c r="G321" s="157"/>
      <c r="H321" s="157"/>
      <c r="I321" s="157"/>
      <c r="J321" s="157"/>
      <c r="K321" s="160"/>
      <c r="L321" s="157"/>
      <c r="M321" s="157"/>
      <c r="N321" s="157"/>
      <c r="O321" s="157"/>
      <c r="P321" s="157"/>
      <c r="Q321" s="157"/>
      <c r="R321" s="157"/>
      <c r="S321" s="160"/>
      <c r="T321" s="157"/>
      <c r="U321" s="157"/>
      <c r="V321" s="157"/>
      <c r="W321" s="157"/>
      <c r="X321" s="157"/>
      <c r="Y321" s="157"/>
      <c r="Z321" s="157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</row>
    <row r="322" spans="1:36" x14ac:dyDescent="0.2">
      <c r="A322" s="172">
        <v>3131</v>
      </c>
      <c r="B322" s="156" t="s">
        <v>342</v>
      </c>
      <c r="C322" s="160"/>
      <c r="D322" s="157"/>
      <c r="E322" s="157"/>
      <c r="F322" s="157"/>
      <c r="G322" s="157"/>
      <c r="H322" s="157"/>
      <c r="I322" s="157"/>
      <c r="J322" s="157"/>
      <c r="K322" s="160"/>
      <c r="L322" s="157"/>
      <c r="M322" s="157"/>
      <c r="N322" s="157"/>
      <c r="O322" s="157"/>
      <c r="P322" s="157"/>
      <c r="Q322" s="157"/>
      <c r="R322" s="157"/>
      <c r="S322" s="160"/>
      <c r="T322" s="157"/>
      <c r="U322" s="157"/>
      <c r="V322" s="157"/>
      <c r="W322" s="157"/>
      <c r="X322" s="157"/>
      <c r="Y322" s="157"/>
      <c r="Z322" s="157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</row>
    <row r="323" spans="1:36" s="81" customFormat="1" ht="25.5" x14ac:dyDescent="0.2">
      <c r="A323" s="172">
        <v>3132</v>
      </c>
      <c r="B323" s="156" t="s">
        <v>46</v>
      </c>
      <c r="C323" s="160"/>
      <c r="D323" s="157"/>
      <c r="E323" s="157"/>
      <c r="F323" s="157"/>
      <c r="G323" s="157"/>
      <c r="H323" s="157"/>
      <c r="I323" s="157"/>
      <c r="J323" s="157"/>
      <c r="K323" s="160"/>
      <c r="L323" s="157"/>
      <c r="M323" s="157"/>
      <c r="N323" s="157"/>
      <c r="O323" s="157"/>
      <c r="P323" s="157"/>
      <c r="Q323" s="157"/>
      <c r="R323" s="157"/>
      <c r="S323" s="160"/>
      <c r="T323" s="157"/>
      <c r="U323" s="157"/>
      <c r="V323" s="157"/>
      <c r="W323" s="157"/>
      <c r="X323" s="157"/>
      <c r="Y323" s="157"/>
      <c r="Z323" s="157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:36" s="10" customFormat="1" ht="24" x14ac:dyDescent="0.2">
      <c r="A324" s="173">
        <v>3133</v>
      </c>
      <c r="B324" s="174" t="s">
        <v>47</v>
      </c>
      <c r="C324" s="160"/>
      <c r="D324" s="157"/>
      <c r="E324" s="157"/>
      <c r="F324" s="157"/>
      <c r="G324" s="157"/>
      <c r="H324" s="157"/>
      <c r="I324" s="157"/>
      <c r="J324" s="157"/>
      <c r="K324" s="160"/>
      <c r="L324" s="157"/>
      <c r="M324" s="157"/>
      <c r="N324" s="157"/>
      <c r="O324" s="157"/>
      <c r="P324" s="157"/>
      <c r="Q324" s="157"/>
      <c r="R324" s="157"/>
      <c r="S324" s="160"/>
      <c r="T324" s="157"/>
      <c r="U324" s="157"/>
      <c r="V324" s="157"/>
      <c r="W324" s="157"/>
      <c r="X324" s="157"/>
      <c r="Y324" s="157"/>
      <c r="Z324" s="157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</row>
    <row r="325" spans="1:36" s="10" customFormat="1" x14ac:dyDescent="0.2">
      <c r="A325" s="168">
        <v>32</v>
      </c>
      <c r="B325" s="169" t="s">
        <v>25</v>
      </c>
      <c r="C325" s="170"/>
      <c r="D325" s="170"/>
      <c r="E325" s="170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</row>
    <row r="326" spans="1:36" s="10" customFormat="1" x14ac:dyDescent="0.2">
      <c r="A326" s="173">
        <v>3211</v>
      </c>
      <c r="B326" s="174" t="s">
        <v>68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</row>
    <row r="327" spans="1:36" s="10" customFormat="1" ht="24" x14ac:dyDescent="0.2">
      <c r="A327" s="173">
        <v>3212</v>
      </c>
      <c r="B327" s="174" t="s">
        <v>70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</row>
    <row r="328" spans="1:36" s="10" customFormat="1" x14ac:dyDescent="0.2">
      <c r="A328" s="173">
        <v>3213</v>
      </c>
      <c r="B328" s="174" t="s">
        <v>72</v>
      </c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</row>
    <row r="329" spans="1:36" s="10" customFormat="1" x14ac:dyDescent="0.2">
      <c r="A329" s="173">
        <v>3214</v>
      </c>
      <c r="B329" s="174" t="s">
        <v>74</v>
      </c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</row>
    <row r="330" spans="1:36" s="10" customFormat="1" ht="24" x14ac:dyDescent="0.2">
      <c r="A330" s="173">
        <v>3221</v>
      </c>
      <c r="B330" s="174" t="s">
        <v>48</v>
      </c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</row>
    <row r="331" spans="1:36" s="10" customFormat="1" x14ac:dyDescent="0.2">
      <c r="A331" s="173">
        <v>3222</v>
      </c>
      <c r="B331" s="174" t="s">
        <v>49</v>
      </c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</row>
    <row r="332" spans="1:36" x14ac:dyDescent="0.2">
      <c r="A332" s="173">
        <v>3223</v>
      </c>
      <c r="B332" s="174" t="s">
        <v>79</v>
      </c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</row>
    <row r="333" spans="1:36" ht="24" x14ac:dyDescent="0.2">
      <c r="A333" s="173">
        <v>3224</v>
      </c>
      <c r="B333" s="174" t="s">
        <v>81</v>
      </c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</row>
    <row r="334" spans="1:36" x14ac:dyDescent="0.2">
      <c r="A334" s="173">
        <v>3225</v>
      </c>
      <c r="B334" s="174" t="s">
        <v>83</v>
      </c>
      <c r="C334" s="160"/>
      <c r="D334" s="157"/>
      <c r="E334" s="157"/>
      <c r="F334" s="157"/>
      <c r="G334" s="157"/>
      <c r="H334" s="157"/>
      <c r="I334" s="157"/>
      <c r="J334" s="157"/>
      <c r="K334" s="160"/>
      <c r="L334" s="157"/>
      <c r="M334" s="157"/>
      <c r="N334" s="157"/>
      <c r="O334" s="157"/>
      <c r="P334" s="157"/>
      <c r="Q334" s="157"/>
      <c r="R334" s="157"/>
      <c r="S334" s="160"/>
      <c r="T334" s="157"/>
      <c r="U334" s="157"/>
      <c r="V334" s="157"/>
      <c r="W334" s="157"/>
      <c r="X334" s="157"/>
      <c r="Y334" s="157"/>
      <c r="Z334" s="157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</row>
    <row r="335" spans="1:36" s="10" customFormat="1" x14ac:dyDescent="0.2">
      <c r="A335" s="173">
        <v>3226</v>
      </c>
      <c r="B335" s="174" t="s">
        <v>343</v>
      </c>
      <c r="C335" s="160"/>
      <c r="D335" s="157"/>
      <c r="E335" s="157"/>
      <c r="F335" s="157"/>
      <c r="G335" s="157"/>
      <c r="H335" s="157"/>
      <c r="I335" s="157"/>
      <c r="J335" s="157"/>
      <c r="K335" s="160"/>
      <c r="L335" s="157"/>
      <c r="M335" s="157"/>
      <c r="N335" s="157"/>
      <c r="O335" s="157"/>
      <c r="P335" s="157"/>
      <c r="Q335" s="157"/>
      <c r="R335" s="157"/>
      <c r="S335" s="160"/>
      <c r="T335" s="157"/>
      <c r="U335" s="157"/>
      <c r="V335" s="157"/>
      <c r="W335" s="157"/>
      <c r="X335" s="157"/>
      <c r="Y335" s="157"/>
      <c r="Z335" s="157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</row>
    <row r="336" spans="1:36" s="10" customFormat="1" x14ac:dyDescent="0.2">
      <c r="A336" s="173">
        <v>3227</v>
      </c>
      <c r="B336" s="174" t="s">
        <v>85</v>
      </c>
      <c r="C336" s="160"/>
      <c r="D336" s="157"/>
      <c r="E336" s="157"/>
      <c r="F336" s="157"/>
      <c r="G336" s="157"/>
      <c r="H336" s="157"/>
      <c r="I336" s="157"/>
      <c r="J336" s="157"/>
      <c r="K336" s="160"/>
      <c r="L336" s="157"/>
      <c r="M336" s="157"/>
      <c r="N336" s="157"/>
      <c r="O336" s="157"/>
      <c r="P336" s="157"/>
      <c r="Q336" s="157"/>
      <c r="R336" s="157"/>
      <c r="S336" s="160"/>
      <c r="T336" s="157"/>
      <c r="U336" s="157"/>
      <c r="V336" s="157"/>
      <c r="W336" s="157"/>
      <c r="X336" s="157"/>
      <c r="Y336" s="157"/>
      <c r="Z336" s="157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</row>
    <row r="337" spans="1:36" s="10" customFormat="1" x14ac:dyDescent="0.2">
      <c r="A337" s="173">
        <v>3231</v>
      </c>
      <c r="B337" s="174" t="s">
        <v>88</v>
      </c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</row>
    <row r="338" spans="1:36" s="10" customFormat="1" ht="24" x14ac:dyDescent="0.2">
      <c r="A338" s="173">
        <v>3232</v>
      </c>
      <c r="B338" s="174" t="s">
        <v>52</v>
      </c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</row>
    <row r="339" spans="1:36" s="10" customFormat="1" x14ac:dyDescent="0.2">
      <c r="A339" s="173">
        <v>3233</v>
      </c>
      <c r="B339" s="174" t="s">
        <v>91</v>
      </c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</row>
    <row r="340" spans="1:36" s="10" customFormat="1" x14ac:dyDescent="0.2">
      <c r="A340" s="173">
        <v>3234</v>
      </c>
      <c r="B340" s="174" t="s">
        <v>93</v>
      </c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</row>
    <row r="341" spans="1:36" s="10" customFormat="1" x14ac:dyDescent="0.2">
      <c r="A341" s="173">
        <v>3235</v>
      </c>
      <c r="B341" s="174" t="s">
        <v>95</v>
      </c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</row>
    <row r="342" spans="1:36" s="10" customFormat="1" x14ac:dyDescent="0.2">
      <c r="A342" s="173">
        <v>3236</v>
      </c>
      <c r="B342" s="174" t="s">
        <v>97</v>
      </c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</row>
    <row r="343" spans="1:36" x14ac:dyDescent="0.2">
      <c r="A343" s="173">
        <v>3237</v>
      </c>
      <c r="B343" s="174" t="s">
        <v>99</v>
      </c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</row>
    <row r="344" spans="1:36" s="10" customFormat="1" x14ac:dyDescent="0.2">
      <c r="A344" s="173">
        <v>3238</v>
      </c>
      <c r="B344" s="174" t="s">
        <v>101</v>
      </c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</row>
    <row r="345" spans="1:36" s="10" customFormat="1" x14ac:dyDescent="0.2">
      <c r="A345" s="173">
        <v>3239</v>
      </c>
      <c r="B345" s="174" t="s">
        <v>103</v>
      </c>
      <c r="C345" s="160"/>
      <c r="D345" s="157"/>
      <c r="E345" s="157"/>
      <c r="F345" s="157"/>
      <c r="G345" s="157"/>
      <c r="H345" s="157"/>
      <c r="I345" s="157"/>
      <c r="J345" s="157"/>
      <c r="K345" s="160"/>
      <c r="L345" s="157"/>
      <c r="M345" s="157"/>
      <c r="N345" s="157"/>
      <c r="O345" s="157"/>
      <c r="P345" s="157"/>
      <c r="Q345" s="157"/>
      <c r="R345" s="157"/>
      <c r="S345" s="160"/>
      <c r="T345" s="157"/>
      <c r="U345" s="157"/>
      <c r="V345" s="157"/>
      <c r="W345" s="157"/>
      <c r="X345" s="157"/>
      <c r="Y345" s="157"/>
      <c r="Z345" s="157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</row>
    <row r="346" spans="1:36" s="10" customFormat="1" ht="24" x14ac:dyDescent="0.2">
      <c r="A346" s="173">
        <v>3241</v>
      </c>
      <c r="B346" s="174" t="s">
        <v>105</v>
      </c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</row>
    <row r="347" spans="1:36" s="10" customFormat="1" x14ac:dyDescent="0.2">
      <c r="A347" s="173">
        <v>3291</v>
      </c>
      <c r="B347" s="175" t="s">
        <v>109</v>
      </c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</row>
    <row r="348" spans="1:36" s="10" customFormat="1" x14ac:dyDescent="0.2">
      <c r="A348" s="173">
        <v>3292</v>
      </c>
      <c r="B348" s="174" t="s">
        <v>111</v>
      </c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</row>
    <row r="349" spans="1:36" s="10" customFormat="1" x14ac:dyDescent="0.2">
      <c r="A349" s="173">
        <v>3293</v>
      </c>
      <c r="B349" s="174" t="s">
        <v>113</v>
      </c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</row>
    <row r="350" spans="1:36" s="10" customFormat="1" x14ac:dyDescent="0.2">
      <c r="A350" s="173">
        <v>3294</v>
      </c>
      <c r="B350" s="174" t="s">
        <v>344</v>
      </c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</row>
    <row r="351" spans="1:36" s="81" customFormat="1" x14ac:dyDescent="0.2">
      <c r="A351" s="173">
        <v>3295</v>
      </c>
      <c r="B351" s="174" t="s">
        <v>117</v>
      </c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:36" s="10" customFormat="1" x14ac:dyDescent="0.2">
      <c r="A352" s="173">
        <v>3299</v>
      </c>
      <c r="B352" s="174" t="s">
        <v>345</v>
      </c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</row>
    <row r="353" spans="1:36" s="10" customFormat="1" x14ac:dyDescent="0.2">
      <c r="A353" s="168">
        <v>34</v>
      </c>
      <c r="B353" s="169" t="s">
        <v>122</v>
      </c>
      <c r="C353" s="170"/>
      <c r="D353" s="170"/>
      <c r="E353" s="170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</row>
    <row r="354" spans="1:36" s="10" customFormat="1" x14ac:dyDescent="0.2">
      <c r="A354" s="173">
        <v>3431</v>
      </c>
      <c r="B354" s="175" t="s">
        <v>129</v>
      </c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</row>
    <row r="355" spans="1:36" s="81" customFormat="1" ht="24.75" customHeight="1" x14ac:dyDescent="0.2">
      <c r="A355" s="173">
        <v>3432</v>
      </c>
      <c r="B355" s="174" t="s">
        <v>131</v>
      </c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:36" s="10" customFormat="1" x14ac:dyDescent="0.2">
      <c r="A356" s="173">
        <v>3433</v>
      </c>
      <c r="B356" s="174" t="s">
        <v>346</v>
      </c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</row>
    <row r="357" spans="1:36" s="10" customFormat="1" ht="24" x14ac:dyDescent="0.2">
      <c r="A357" s="178" t="s">
        <v>161</v>
      </c>
      <c r="B357" s="179" t="s">
        <v>162</v>
      </c>
      <c r="C357" s="170"/>
      <c r="D357" s="170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</row>
    <row r="358" spans="1:36" s="10" customFormat="1" x14ac:dyDescent="0.2">
      <c r="A358" s="173">
        <v>4221</v>
      </c>
      <c r="B358" s="174" t="s">
        <v>169</v>
      </c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</row>
    <row r="359" spans="1:36" s="10" customFormat="1" x14ac:dyDescent="0.2">
      <c r="A359" s="173">
        <v>4222</v>
      </c>
      <c r="B359" s="174" t="s">
        <v>171</v>
      </c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</row>
    <row r="360" spans="1:36" s="10" customFormat="1" x14ac:dyDescent="0.2">
      <c r="A360" s="173">
        <v>4223</v>
      </c>
      <c r="B360" s="174" t="s">
        <v>173</v>
      </c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</row>
    <row r="361" spans="1:36" s="10" customFormat="1" x14ac:dyDescent="0.2">
      <c r="A361" s="173">
        <v>4224</v>
      </c>
      <c r="B361" s="174" t="s">
        <v>175</v>
      </c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</row>
    <row r="362" spans="1:36" s="10" customFormat="1" x14ac:dyDescent="0.2">
      <c r="A362" s="173">
        <v>4225</v>
      </c>
      <c r="B362" s="174" t="s">
        <v>348</v>
      </c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</row>
    <row r="363" spans="1:36" s="10" customFormat="1" x14ac:dyDescent="0.2">
      <c r="A363" s="173">
        <v>4226</v>
      </c>
      <c r="B363" s="174" t="s">
        <v>179</v>
      </c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</row>
    <row r="364" spans="1:36" s="10" customFormat="1" x14ac:dyDescent="0.2">
      <c r="A364" s="173">
        <v>4227</v>
      </c>
      <c r="B364" s="175" t="s">
        <v>50</v>
      </c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</row>
    <row r="365" spans="1:36" s="81" customFormat="1" x14ac:dyDescent="0.2">
      <c r="A365" s="173">
        <v>4231</v>
      </c>
      <c r="B365" s="174" t="s">
        <v>184</v>
      </c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:36" s="10" customFormat="1" x14ac:dyDescent="0.2">
      <c r="A366" s="173">
        <v>4241</v>
      </c>
      <c r="B366" s="174" t="s">
        <v>349</v>
      </c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</row>
    <row r="367" spans="1:36" ht="24" x14ac:dyDescent="0.2">
      <c r="A367" s="178" t="s">
        <v>212</v>
      </c>
      <c r="B367" s="179" t="s">
        <v>359</v>
      </c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</row>
    <row r="368" spans="1:36" ht="24" x14ac:dyDescent="0.2">
      <c r="A368" s="173">
        <v>4511</v>
      </c>
      <c r="B368" s="174" t="s">
        <v>51</v>
      </c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12" x14ac:dyDescent="0.2">
      <c r="A369" s="49"/>
      <c r="B369" s="12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x14ac:dyDescent="0.2">
      <c r="A370" s="49"/>
      <c r="B370" s="12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x14ac:dyDescent="0.2">
      <c r="A371" s="49"/>
      <c r="B371" s="12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x14ac:dyDescent="0.2">
      <c r="A372" s="49"/>
      <c r="B372" s="12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x14ac:dyDescent="0.2">
      <c r="A373" s="49"/>
      <c r="B373" s="12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x14ac:dyDescent="0.2">
      <c r="A374" s="49"/>
      <c r="B374" s="12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x14ac:dyDescent="0.2">
      <c r="A375" s="49"/>
      <c r="B375" s="12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  <row r="376" spans="1:12" x14ac:dyDescent="0.2">
      <c r="A376" s="49"/>
      <c r="B376" s="12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</row>
    <row r="377" spans="1:12" x14ac:dyDescent="0.2">
      <c r="A377" s="49"/>
      <c r="B377" s="12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</row>
    <row r="378" spans="1:12" x14ac:dyDescent="0.2">
      <c r="A378" s="49"/>
      <c r="B378" s="12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</row>
    <row r="379" spans="1:12" x14ac:dyDescent="0.2">
      <c r="A379" s="49"/>
      <c r="B379" s="12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</row>
    <row r="380" spans="1:12" x14ac:dyDescent="0.2">
      <c r="A380" s="49"/>
      <c r="B380" s="12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</row>
    <row r="381" spans="1:12" x14ac:dyDescent="0.2">
      <c r="A381" s="49"/>
      <c r="B381" s="12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</row>
    <row r="382" spans="1:12" x14ac:dyDescent="0.2">
      <c r="A382" s="49"/>
      <c r="B382" s="12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</row>
    <row r="383" spans="1:12" x14ac:dyDescent="0.2">
      <c r="A383" s="49"/>
      <c r="B383" s="12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</row>
    <row r="384" spans="1:12" x14ac:dyDescent="0.2">
      <c r="A384" s="49"/>
      <c r="B384" s="12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</row>
    <row r="385" spans="1:12" x14ac:dyDescent="0.2">
      <c r="A385" s="49"/>
      <c r="B385" s="12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</row>
    <row r="386" spans="1:12" x14ac:dyDescent="0.2">
      <c r="A386" s="49"/>
      <c r="B386" s="12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</row>
    <row r="387" spans="1:12" x14ac:dyDescent="0.2">
      <c r="A387" s="49"/>
      <c r="B387" s="12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</row>
    <row r="388" spans="1:12" x14ac:dyDescent="0.2">
      <c r="A388" s="49"/>
      <c r="B388" s="12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</row>
    <row r="389" spans="1:12" x14ac:dyDescent="0.2">
      <c r="A389" s="49"/>
      <c r="B389" s="12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</row>
    <row r="390" spans="1:12" x14ac:dyDescent="0.2">
      <c r="A390" s="49"/>
      <c r="B390" s="12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</row>
    <row r="391" spans="1:12" x14ac:dyDescent="0.2">
      <c r="A391" s="49"/>
      <c r="B391" s="12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</row>
    <row r="392" spans="1:12" x14ac:dyDescent="0.2">
      <c r="A392" s="49"/>
      <c r="B392" s="12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</row>
    <row r="393" spans="1:12" x14ac:dyDescent="0.2">
      <c r="A393" s="49"/>
      <c r="B393" s="12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</row>
    <row r="394" spans="1:12" x14ac:dyDescent="0.2">
      <c r="A394" s="49"/>
      <c r="B394" s="12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</row>
    <row r="395" spans="1:12" x14ac:dyDescent="0.2">
      <c r="A395" s="49"/>
      <c r="B395" s="12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</row>
    <row r="396" spans="1:12" x14ac:dyDescent="0.2">
      <c r="A396" s="49"/>
      <c r="B396" s="12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</row>
    <row r="397" spans="1:12" x14ac:dyDescent="0.2">
      <c r="A397" s="49"/>
      <c r="B397" s="12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</row>
    <row r="398" spans="1:12" x14ac:dyDescent="0.2">
      <c r="A398" s="49"/>
      <c r="B398" s="12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</row>
    <row r="399" spans="1:12" x14ac:dyDescent="0.2">
      <c r="A399" s="49"/>
      <c r="B399" s="12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</row>
    <row r="400" spans="1:12" x14ac:dyDescent="0.2">
      <c r="A400" s="49"/>
      <c r="B400" s="12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</row>
    <row r="401" spans="1:12" x14ac:dyDescent="0.2">
      <c r="A401" s="49"/>
      <c r="B401" s="12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</row>
    <row r="402" spans="1:12" x14ac:dyDescent="0.2">
      <c r="A402" s="49"/>
      <c r="B402" s="12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</row>
    <row r="403" spans="1:12" x14ac:dyDescent="0.2">
      <c r="A403" s="49"/>
      <c r="B403" s="12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</row>
    <row r="404" spans="1:12" x14ac:dyDescent="0.2">
      <c r="A404" s="49"/>
      <c r="B404" s="12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</row>
    <row r="405" spans="1:12" x14ac:dyDescent="0.2">
      <c r="A405" s="49"/>
      <c r="B405" s="12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</row>
    <row r="406" spans="1:12" x14ac:dyDescent="0.2">
      <c r="A406" s="49"/>
      <c r="B406" s="12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</row>
    <row r="407" spans="1:12" x14ac:dyDescent="0.2">
      <c r="A407" s="49"/>
      <c r="B407" s="12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</row>
    <row r="408" spans="1:12" x14ac:dyDescent="0.2">
      <c r="A408" s="49"/>
      <c r="B408" s="12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</row>
    <row r="409" spans="1:12" x14ac:dyDescent="0.2">
      <c r="A409" s="49"/>
      <c r="B409" s="12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</row>
    <row r="410" spans="1:12" x14ac:dyDescent="0.2">
      <c r="A410" s="49"/>
      <c r="B410" s="12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</row>
    <row r="411" spans="1:12" x14ac:dyDescent="0.2">
      <c r="A411" s="49"/>
      <c r="B411" s="12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</row>
    <row r="412" spans="1:12" x14ac:dyDescent="0.2">
      <c r="A412" s="49"/>
      <c r="B412" s="12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</row>
    <row r="413" spans="1:12" x14ac:dyDescent="0.2">
      <c r="A413" s="49"/>
      <c r="B413" s="12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</row>
    <row r="414" spans="1:12" x14ac:dyDescent="0.2">
      <c r="A414" s="49"/>
      <c r="B414" s="12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</row>
    <row r="415" spans="1:12" x14ac:dyDescent="0.2">
      <c r="A415" s="49"/>
      <c r="B415" s="12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</row>
    <row r="416" spans="1:12" x14ac:dyDescent="0.2">
      <c r="A416" s="49"/>
      <c r="B416" s="12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</row>
    <row r="417" spans="1:12" x14ac:dyDescent="0.2">
      <c r="A417" s="49"/>
      <c r="B417" s="12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</row>
    <row r="418" spans="1:12" x14ac:dyDescent="0.2">
      <c r="A418" s="49"/>
      <c r="B418" s="12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</row>
    <row r="419" spans="1:12" x14ac:dyDescent="0.2">
      <c r="A419" s="49"/>
      <c r="B419" s="12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</row>
    <row r="420" spans="1:12" x14ac:dyDescent="0.2">
      <c r="A420" s="49"/>
      <c r="B420" s="12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</row>
    <row r="421" spans="1:12" x14ac:dyDescent="0.2">
      <c r="A421" s="49"/>
      <c r="B421" s="12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</row>
    <row r="422" spans="1:12" x14ac:dyDescent="0.2">
      <c r="A422" s="49"/>
      <c r="B422" s="12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</row>
    <row r="423" spans="1:12" x14ac:dyDescent="0.2">
      <c r="A423" s="49"/>
      <c r="B423" s="12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</row>
    <row r="424" spans="1:12" x14ac:dyDescent="0.2">
      <c r="A424" s="49"/>
      <c r="B424" s="12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</row>
    <row r="425" spans="1:12" x14ac:dyDescent="0.2">
      <c r="A425" s="49"/>
      <c r="B425" s="12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</row>
    <row r="426" spans="1:12" x14ac:dyDescent="0.2">
      <c r="A426" s="49"/>
      <c r="B426" s="12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</row>
    <row r="427" spans="1:12" x14ac:dyDescent="0.2">
      <c r="A427" s="49"/>
      <c r="B427" s="12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</row>
    <row r="428" spans="1:12" x14ac:dyDescent="0.2">
      <c r="A428" s="49"/>
      <c r="B428" s="12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</row>
    <row r="429" spans="1:12" x14ac:dyDescent="0.2">
      <c r="A429" s="49"/>
      <c r="B429" s="12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</row>
    <row r="430" spans="1:12" x14ac:dyDescent="0.2">
      <c r="A430" s="49"/>
      <c r="B430" s="12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</row>
    <row r="431" spans="1:12" x14ac:dyDescent="0.2">
      <c r="A431" s="49"/>
      <c r="B431" s="12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</row>
    <row r="432" spans="1:12" x14ac:dyDescent="0.2">
      <c r="A432" s="49"/>
      <c r="B432" s="12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</row>
    <row r="433" spans="1:12" x14ac:dyDescent="0.2">
      <c r="A433" s="49"/>
      <c r="B433" s="12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</row>
    <row r="434" spans="1:12" x14ac:dyDescent="0.2">
      <c r="A434" s="49"/>
      <c r="B434" s="12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</row>
    <row r="435" spans="1:12" x14ac:dyDescent="0.2">
      <c r="A435" s="49"/>
      <c r="B435" s="12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</row>
    <row r="436" spans="1:12" x14ac:dyDescent="0.2">
      <c r="A436" s="49"/>
      <c r="B436" s="1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</row>
    <row r="437" spans="1:12" x14ac:dyDescent="0.2">
      <c r="A437" s="49"/>
      <c r="B437" s="12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</row>
    <row r="438" spans="1:12" x14ac:dyDescent="0.2">
      <c r="A438" s="49"/>
      <c r="B438" s="1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</row>
    <row r="439" spans="1:12" x14ac:dyDescent="0.2">
      <c r="A439" s="49"/>
      <c r="B439" s="12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</row>
    <row r="440" spans="1:12" x14ac:dyDescent="0.2">
      <c r="A440" s="49"/>
      <c r="B440" s="12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</row>
    <row r="441" spans="1:12" x14ac:dyDescent="0.2">
      <c r="A441" s="49"/>
      <c r="B441" s="12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</row>
    <row r="442" spans="1:12" x14ac:dyDescent="0.2">
      <c r="A442" s="49"/>
      <c r="B442" s="12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</row>
    <row r="443" spans="1:12" x14ac:dyDescent="0.2">
      <c r="A443" s="49"/>
      <c r="B443" s="12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</row>
    <row r="444" spans="1:12" x14ac:dyDescent="0.2">
      <c r="A444" s="49"/>
      <c r="B444" s="12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</row>
    <row r="445" spans="1:12" x14ac:dyDescent="0.2">
      <c r="A445" s="49"/>
      <c r="B445" s="12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</row>
    <row r="446" spans="1:12" x14ac:dyDescent="0.2">
      <c r="A446" s="49"/>
      <c r="B446" s="12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</row>
    <row r="447" spans="1:12" x14ac:dyDescent="0.2">
      <c r="A447" s="49"/>
      <c r="B447" s="12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</row>
    <row r="448" spans="1:12" x14ac:dyDescent="0.2">
      <c r="A448" s="49"/>
      <c r="B448" s="12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</row>
    <row r="449" spans="1:12" x14ac:dyDescent="0.2">
      <c r="A449" s="49"/>
      <c r="B449" s="12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</row>
    <row r="450" spans="1:12" x14ac:dyDescent="0.2">
      <c r="A450" s="49"/>
      <c r="B450" s="12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</row>
    <row r="451" spans="1:12" x14ac:dyDescent="0.2">
      <c r="A451" s="49"/>
      <c r="B451" s="12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</row>
    <row r="452" spans="1:12" x14ac:dyDescent="0.2">
      <c r="A452" s="49"/>
      <c r="B452" s="12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</row>
    <row r="453" spans="1:12" x14ac:dyDescent="0.2">
      <c r="A453" s="49"/>
      <c r="B453" s="12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</row>
    <row r="454" spans="1:12" x14ac:dyDescent="0.2">
      <c r="A454" s="49"/>
      <c r="B454" s="12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</row>
    <row r="455" spans="1:12" x14ac:dyDescent="0.2">
      <c r="A455" s="49"/>
      <c r="B455" s="12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</row>
    <row r="456" spans="1:12" x14ac:dyDescent="0.2">
      <c r="A456" s="49"/>
      <c r="B456" s="12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</row>
    <row r="457" spans="1:12" x14ac:dyDescent="0.2">
      <c r="A457" s="49"/>
      <c r="B457" s="12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</row>
    <row r="458" spans="1:12" x14ac:dyDescent="0.2">
      <c r="A458" s="49"/>
      <c r="B458" s="12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</row>
    <row r="459" spans="1:12" x14ac:dyDescent="0.2">
      <c r="A459" s="49"/>
      <c r="B459" s="12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</row>
    <row r="460" spans="1:12" x14ac:dyDescent="0.2">
      <c r="A460" s="49"/>
      <c r="B460" s="12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</row>
    <row r="461" spans="1:12" x14ac:dyDescent="0.2">
      <c r="A461" s="49"/>
      <c r="B461" s="12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</row>
    <row r="462" spans="1:12" x14ac:dyDescent="0.2">
      <c r="A462" s="49"/>
      <c r="B462" s="12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</row>
    <row r="463" spans="1:12" x14ac:dyDescent="0.2">
      <c r="A463" s="49"/>
      <c r="B463" s="12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</row>
    <row r="464" spans="1:12" x14ac:dyDescent="0.2">
      <c r="A464" s="49"/>
      <c r="B464" s="12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</row>
    <row r="465" spans="1:12" x14ac:dyDescent="0.2">
      <c r="A465" s="49"/>
      <c r="B465" s="12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</row>
    <row r="466" spans="1:12" x14ac:dyDescent="0.2">
      <c r="A466" s="49"/>
      <c r="B466" s="12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</row>
    <row r="467" spans="1:12" x14ac:dyDescent="0.2">
      <c r="A467" s="49"/>
      <c r="B467" s="12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</row>
    <row r="468" spans="1:12" x14ac:dyDescent="0.2">
      <c r="A468" s="49"/>
      <c r="B468" s="12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</row>
    <row r="469" spans="1:12" x14ac:dyDescent="0.2">
      <c r="A469" s="49"/>
      <c r="B469" s="12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</row>
    <row r="470" spans="1:12" x14ac:dyDescent="0.2">
      <c r="A470" s="49"/>
      <c r="B470" s="12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</row>
    <row r="471" spans="1:12" x14ac:dyDescent="0.2">
      <c r="A471" s="49"/>
      <c r="B471" s="12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</row>
    <row r="472" spans="1:12" x14ac:dyDescent="0.2">
      <c r="A472" s="49"/>
      <c r="B472" s="12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</row>
    <row r="473" spans="1:12" x14ac:dyDescent="0.2">
      <c r="A473" s="49"/>
      <c r="B473" s="12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</row>
    <row r="474" spans="1:12" x14ac:dyDescent="0.2">
      <c r="A474" s="49"/>
      <c r="B474" s="12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</row>
    <row r="475" spans="1:12" x14ac:dyDescent="0.2">
      <c r="A475" s="49"/>
      <c r="B475" s="12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</row>
    <row r="476" spans="1:12" x14ac:dyDescent="0.2">
      <c r="A476" s="49"/>
      <c r="B476" s="12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</row>
    <row r="477" spans="1:12" x14ac:dyDescent="0.2">
      <c r="A477" s="49"/>
      <c r="B477" s="12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</row>
    <row r="478" spans="1:12" x14ac:dyDescent="0.2">
      <c r="A478" s="49"/>
      <c r="B478" s="12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</row>
    <row r="479" spans="1:12" x14ac:dyDescent="0.2">
      <c r="A479" s="49"/>
      <c r="B479" s="12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</row>
    <row r="480" spans="1:12" x14ac:dyDescent="0.2">
      <c r="A480" s="49"/>
      <c r="B480" s="12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</row>
    <row r="481" spans="1:12" x14ac:dyDescent="0.2">
      <c r="A481" s="49"/>
      <c r="B481" s="12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</row>
    <row r="482" spans="1:12" x14ac:dyDescent="0.2">
      <c r="A482" s="49"/>
      <c r="B482" s="12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</row>
    <row r="483" spans="1:12" x14ac:dyDescent="0.2">
      <c r="A483" s="49"/>
      <c r="B483" s="12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</row>
    <row r="484" spans="1:12" x14ac:dyDescent="0.2">
      <c r="A484" s="49"/>
      <c r="B484" s="12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</row>
    <row r="485" spans="1:12" x14ac:dyDescent="0.2">
      <c r="A485" s="49"/>
      <c r="B485" s="12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</row>
    <row r="486" spans="1:12" x14ac:dyDescent="0.2">
      <c r="A486" s="49"/>
      <c r="B486" s="12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</row>
    <row r="487" spans="1:12" x14ac:dyDescent="0.2">
      <c r="A487" s="49"/>
      <c r="B487" s="12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</row>
    <row r="488" spans="1:12" x14ac:dyDescent="0.2">
      <c r="A488" s="49"/>
      <c r="B488" s="12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</row>
    <row r="489" spans="1:12" x14ac:dyDescent="0.2">
      <c r="A489" s="49"/>
      <c r="B489" s="12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</row>
    <row r="490" spans="1:12" x14ac:dyDescent="0.2">
      <c r="A490" s="49"/>
      <c r="B490" s="12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</row>
    <row r="491" spans="1:12" x14ac:dyDescent="0.2">
      <c r="A491" s="49"/>
      <c r="B491" s="12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</row>
    <row r="492" spans="1:12" x14ac:dyDescent="0.2">
      <c r="A492" s="49"/>
      <c r="B492" s="12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</row>
    <row r="493" spans="1:12" x14ac:dyDescent="0.2">
      <c r="A493" s="49"/>
      <c r="B493" s="12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</row>
    <row r="494" spans="1:12" x14ac:dyDescent="0.2">
      <c r="A494" s="49"/>
      <c r="B494" s="12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</row>
    <row r="495" spans="1:12" x14ac:dyDescent="0.2">
      <c r="A495" s="49"/>
      <c r="B495" s="12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</row>
    <row r="496" spans="1:12" x14ac:dyDescent="0.2">
      <c r="A496" s="49"/>
      <c r="B496" s="12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</row>
    <row r="497" spans="1:12" x14ac:dyDescent="0.2">
      <c r="A497" s="49"/>
      <c r="B497" s="12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</row>
    <row r="498" spans="1:12" x14ac:dyDescent="0.2">
      <c r="A498" s="49"/>
      <c r="B498" s="12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</row>
    <row r="499" spans="1:12" x14ac:dyDescent="0.2">
      <c r="A499" s="49"/>
      <c r="B499" s="12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</row>
    <row r="500" spans="1:12" x14ac:dyDescent="0.2">
      <c r="A500" s="49"/>
      <c r="B500" s="12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geforce</cp:lastModifiedBy>
  <cp:lastPrinted>2020-10-22T09:30:20Z</cp:lastPrinted>
  <dcterms:created xsi:type="dcterms:W3CDTF">2013-09-11T11:00:21Z</dcterms:created>
  <dcterms:modified xsi:type="dcterms:W3CDTF">2021-02-22T11:01:26Z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